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Default Extension="vml" ContentType="application/vnd.openxmlformats-officedocument.vmlDrawing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7665" windowHeight="7545"/>
  </bookViews>
  <sheets>
    <sheet name="Appendix B" sheetId="4" r:id="rId1"/>
    <sheet name="Appendix C-1" sheetId="2" r:id="rId2"/>
    <sheet name="Appendix C-2" sheetId="1" r:id="rId3"/>
    <sheet name="Appendix C-3" sheetId="5" r:id="rId4"/>
    <sheet name="Appendix D" sheetId="3" r:id="rId5"/>
  </sheets>
  <definedNames>
    <definedName name="_xlnm._FilterDatabase" localSheetId="0" hidden="1">'Appendix B'!$H$1:$H$70</definedName>
    <definedName name="_xlnm._FilterDatabase" localSheetId="2" hidden="1">'Appendix C-2'!$L$1:$L$302</definedName>
  </definedNames>
  <calcPr calcId="145621"/>
</workbook>
</file>

<file path=xl/calcChain.xml><?xml version="1.0" encoding="utf-8"?>
<calcChain xmlns="http://schemas.openxmlformats.org/spreadsheetml/2006/main">
  <c r="R134" i="1" l="1"/>
  <c r="Q134" i="1"/>
  <c r="R133" i="1"/>
  <c r="Q133" i="1"/>
  <c r="R132" i="1"/>
  <c r="Q132" i="1"/>
  <c r="R131" i="1"/>
  <c r="Q131" i="1"/>
  <c r="R130" i="1"/>
  <c r="Q130" i="1"/>
  <c r="R129" i="1"/>
  <c r="Q129" i="1"/>
  <c r="R128" i="1"/>
  <c r="Q128" i="1"/>
  <c r="R127" i="1"/>
  <c r="Q127" i="1"/>
  <c r="R126" i="1"/>
  <c r="N80" i="1"/>
  <c r="Q126" i="1"/>
  <c r="E80" i="1"/>
  <c r="AT79" i="1"/>
  <c r="AP79" i="1"/>
  <c r="E79" i="1"/>
  <c r="AP78" i="1"/>
  <c r="E78" i="1"/>
  <c r="E77" i="1"/>
  <c r="AH68" i="1"/>
  <c r="N68" i="1"/>
  <c r="E68" i="1"/>
  <c r="AP67" i="1"/>
  <c r="E67" i="1"/>
  <c r="N66" i="1"/>
  <c r="E66" i="1"/>
  <c r="E65" i="1"/>
  <c r="N54" i="1"/>
  <c r="E54" i="1"/>
  <c r="E53" i="1"/>
  <c r="E52" i="1"/>
  <c r="N51" i="1"/>
  <c r="E51" i="1"/>
  <c r="E46" i="1"/>
  <c r="N45" i="1"/>
  <c r="E45" i="1"/>
  <c r="E44" i="1"/>
  <c r="E43" i="1"/>
  <c r="E42" i="1"/>
  <c r="E41" i="1"/>
  <c r="E40" i="1"/>
  <c r="AP39" i="1"/>
  <c r="N39" i="1"/>
  <c r="E39" i="1"/>
  <c r="E38" i="1"/>
  <c r="N37" i="1"/>
  <c r="E37" i="1"/>
  <c r="E32" i="1"/>
  <c r="N31" i="1"/>
  <c r="E31" i="1"/>
  <c r="E30" i="1"/>
  <c r="AP29" i="1"/>
  <c r="N29" i="1"/>
  <c r="E29" i="1"/>
  <c r="AT24" i="1"/>
  <c r="AP24" i="1"/>
  <c r="AH24" i="1"/>
  <c r="E24" i="1"/>
  <c r="AT23" i="1"/>
  <c r="AP23" i="1"/>
  <c r="AH23" i="1"/>
  <c r="E23" i="1"/>
  <c r="AL22" i="1"/>
  <c r="E22" i="1"/>
  <c r="AH21" i="1"/>
  <c r="V21" i="1"/>
  <c r="E21" i="1"/>
  <c r="E20" i="1"/>
  <c r="E19" i="1"/>
  <c r="E120" i="1"/>
  <c r="E119" i="1"/>
  <c r="E118" i="1"/>
  <c r="E117" i="1"/>
  <c r="E108" i="1"/>
  <c r="E107" i="1"/>
  <c r="E106" i="1"/>
  <c r="E105" i="1"/>
  <c r="E92" i="1"/>
  <c r="E91" i="1"/>
  <c r="E90" i="1"/>
  <c r="E89" i="1"/>
  <c r="AP88" i="1"/>
  <c r="E88" i="1"/>
  <c r="E87" i="1"/>
  <c r="E86" i="1"/>
  <c r="E85" i="1"/>
  <c r="E72" i="1"/>
  <c r="E71" i="1"/>
  <c r="E70" i="1"/>
  <c r="E69" i="1"/>
  <c r="E50" i="1"/>
  <c r="AT49" i="1"/>
  <c r="AP49" i="1"/>
  <c r="AH49" i="1"/>
  <c r="E49" i="1"/>
  <c r="N48" i="1"/>
  <c r="E48" i="1"/>
  <c r="AP47" i="1"/>
  <c r="E47" i="1"/>
  <c r="E36" i="1"/>
  <c r="E35" i="1"/>
  <c r="E34" i="1"/>
  <c r="E33" i="1"/>
  <c r="E28" i="1"/>
  <c r="E27" i="1"/>
  <c r="E26" i="1"/>
  <c r="E25" i="1"/>
  <c r="E14" i="1"/>
  <c r="E13" i="1"/>
  <c r="E12" i="1"/>
  <c r="E11" i="1"/>
  <c r="E6" i="1"/>
  <c r="E5" i="1"/>
  <c r="AH104" i="1"/>
  <c r="E104" i="1"/>
  <c r="AH103" i="1"/>
  <c r="Z103" i="1"/>
  <c r="V103" i="1"/>
  <c r="N103" i="1"/>
  <c r="E103" i="1"/>
  <c r="AH102" i="1"/>
  <c r="Z102" i="1"/>
  <c r="V102" i="1"/>
  <c r="R102" i="1"/>
  <c r="E102" i="1"/>
  <c r="E100" i="1"/>
  <c r="E99" i="1"/>
  <c r="E98" i="1"/>
  <c r="E97" i="1"/>
  <c r="E96" i="1"/>
  <c r="E95" i="1"/>
  <c r="E94" i="1"/>
  <c r="E93" i="1"/>
  <c r="AP84" i="1"/>
  <c r="E84" i="1"/>
  <c r="E83" i="1"/>
  <c r="AP82" i="1"/>
  <c r="E82" i="1"/>
  <c r="E81" i="1"/>
  <c r="E76" i="1"/>
  <c r="N75" i="1"/>
  <c r="E75" i="1"/>
  <c r="E74" i="1"/>
  <c r="E73" i="1"/>
  <c r="E64" i="1"/>
  <c r="AP63" i="1"/>
  <c r="AL63" i="1"/>
  <c r="N63" i="1"/>
  <c r="E63" i="1"/>
  <c r="E59" i="1"/>
  <c r="E58" i="1"/>
  <c r="E57" i="1"/>
  <c r="N56" i="1"/>
  <c r="E56" i="1"/>
  <c r="E55" i="1"/>
  <c r="E124" i="1"/>
  <c r="E123" i="1"/>
  <c r="E122" i="1"/>
  <c r="R121" i="1"/>
  <c r="E121" i="1"/>
  <c r="E116" i="1"/>
  <c r="Z115" i="1"/>
  <c r="V115" i="1"/>
  <c r="E115" i="1"/>
  <c r="E113" i="1"/>
  <c r="E112" i="1"/>
  <c r="E111" i="1"/>
  <c r="E109" i="1"/>
  <c r="AD101" i="1"/>
  <c r="N101" i="1"/>
  <c r="E101" i="1"/>
  <c r="E62" i="1"/>
  <c r="E18" i="1"/>
  <c r="N17" i="1"/>
  <c r="E17" i="1"/>
  <c r="E16" i="1"/>
  <c r="N67" i="1"/>
  <c r="N104" i="1"/>
  <c r="N23" i="1"/>
  <c r="N38" i="1"/>
  <c r="N115" i="1"/>
  <c r="N116" i="1"/>
  <c r="N122" i="1"/>
  <c r="N74" i="1"/>
  <c r="N76" i="1"/>
  <c r="N102" i="1"/>
  <c r="N21" i="1"/>
  <c r="N22" i="1"/>
  <c r="N24" i="1"/>
  <c r="N30" i="1"/>
  <c r="N40" i="1"/>
  <c r="N53" i="1"/>
  <c r="N79" i="1"/>
</calcChain>
</file>

<file path=xl/comments1.xml><?xml version="1.0" encoding="utf-8"?>
<comments xmlns="http://schemas.openxmlformats.org/spreadsheetml/2006/main">
  <authors>
    <author>Maryalice Fischer</author>
  </authors>
  <commentList>
    <comment ref="H63" authorId="0">
      <text>
        <r>
          <rPr>
            <b/>
            <sz val="9"/>
            <color indexed="81"/>
            <rFont val="Tahoma"/>
            <family val="2"/>
          </rPr>
          <t>Maryalice Fischer:</t>
        </r>
        <r>
          <rPr>
            <sz val="9"/>
            <color indexed="81"/>
            <rFont val="Tahoma"/>
            <family val="2"/>
          </rPr>
          <t xml:space="preserve">
I've corrected them here, but you need to correct these station IDs in Geodata attribute tables:  21-05-11-59 and21-05-11-60 = GeoIDs 21-059S and 21-060.
21-05-11-00= GeoIDs 21-037 and 21-038 and 21-38.</t>
        </r>
      </text>
    </comment>
    <comment ref="N75" authorId="0">
      <text>
        <r>
          <rPr>
            <b/>
            <sz val="9"/>
            <color indexed="81"/>
            <rFont val="Tahoma"/>
            <family val="2"/>
          </rPr>
          <t>Maryalice Fischer:</t>
        </r>
        <r>
          <rPr>
            <sz val="9"/>
            <color indexed="81"/>
            <rFont val="Tahoma"/>
            <family val="2"/>
          </rPr>
          <t xml:space="preserve">
velocity unlikely to be 12.8 ft/s
 from data sheet and same location as the paired one, so used that velocity and back-calculated distance</t>
        </r>
      </text>
    </comment>
  </commentList>
</comments>
</file>

<file path=xl/sharedStrings.xml><?xml version="1.0" encoding="utf-8"?>
<sst xmlns="http://schemas.openxmlformats.org/spreadsheetml/2006/main" count="2634" uniqueCount="790">
  <si>
    <t>Sample Id</t>
  </si>
  <si>
    <t>Time Sampled in Seconds</t>
  </si>
  <si>
    <t>Date</t>
  </si>
  <si>
    <t>Station</t>
  </si>
  <si>
    <t>GeoData ID</t>
  </si>
  <si>
    <t>All Life Stages and Numbers</t>
  </si>
  <si>
    <t>Stage 1</t>
  </si>
  <si>
    <t>Stage 2</t>
  </si>
  <si>
    <t>Stage 3</t>
  </si>
  <si>
    <t>Stage 4</t>
  </si>
  <si>
    <t>Stage5</t>
  </si>
  <si>
    <t>Stage 6</t>
  </si>
  <si>
    <t>Stage 7</t>
  </si>
  <si>
    <t>Stage 8</t>
  </si>
  <si>
    <t>Stage 9</t>
  </si>
  <si>
    <t>21-05-00-11</t>
  </si>
  <si>
    <t>NA</t>
  </si>
  <si>
    <t>21-011</t>
  </si>
  <si>
    <t>BF to Saxtons</t>
  </si>
  <si>
    <t>21-05-00-12</t>
  </si>
  <si>
    <t>21-012</t>
  </si>
  <si>
    <t>21-05-00-13</t>
  </si>
  <si>
    <t>21-013-S</t>
  </si>
  <si>
    <t>2 egg, 2 YSL</t>
  </si>
  <si>
    <t>Cold R DS</t>
  </si>
  <si>
    <t>43°06'26.24"</t>
  </si>
  <si>
    <t>72°26'16.43"</t>
  </si>
  <si>
    <t>21-05-00-14</t>
  </si>
  <si>
    <t>21-014</t>
  </si>
  <si>
    <t>21-05-11-00</t>
  </si>
  <si>
    <t>21-037</t>
  </si>
  <si>
    <t>21-038</t>
  </si>
  <si>
    <t>21-05-11-100</t>
  </si>
  <si>
    <t>21-100-S</t>
  </si>
  <si>
    <t>14 egg</t>
  </si>
  <si>
    <t>BF Riv Mad BR</t>
  </si>
  <si>
    <t>43°05'03.78"</t>
  </si>
  <si>
    <t>72°26'00.26"</t>
  </si>
  <si>
    <t>43°05'47.10"</t>
  </si>
  <si>
    <t>72°26'19.58"</t>
  </si>
  <si>
    <t>21-05-11-105</t>
  </si>
  <si>
    <t>21-105</t>
  </si>
  <si>
    <t>no eggs at date</t>
  </si>
  <si>
    <t>21-05-11-106</t>
  </si>
  <si>
    <t>21-106</t>
  </si>
  <si>
    <t>21-05-11-107</t>
  </si>
  <si>
    <t>21-107</t>
  </si>
  <si>
    <t>21-05-11-108</t>
  </si>
  <si>
    <t>21-108</t>
  </si>
  <si>
    <t>21-05-11-109</t>
  </si>
  <si>
    <t>21-109</t>
  </si>
  <si>
    <t>21-05-11-110</t>
  </si>
  <si>
    <t>21-110-S</t>
  </si>
  <si>
    <t>1 egg</t>
  </si>
  <si>
    <t>not inc no veloc</t>
  </si>
  <si>
    <t>21-05-11-111</t>
  </si>
  <si>
    <t>21-111-S</t>
  </si>
  <si>
    <t>11 egg</t>
  </si>
  <si>
    <t>BF Riv Cold DS</t>
  </si>
  <si>
    <t>43°06'43.95"</t>
  </si>
  <si>
    <t>72°25'53.63"</t>
  </si>
  <si>
    <t>21-05-11-112</t>
  </si>
  <si>
    <t>21-112-S</t>
  </si>
  <si>
    <t>10 egg</t>
  </si>
  <si>
    <t>43°06'30.02"</t>
  </si>
  <si>
    <t>72°26'08.64"</t>
  </si>
  <si>
    <t>21-05-11-117</t>
  </si>
  <si>
    <t>21-117-S</t>
  </si>
  <si>
    <t>stage 2 only</t>
  </si>
  <si>
    <t>21-05-11-118</t>
  </si>
  <si>
    <t>21-118-S</t>
  </si>
  <si>
    <t>8 egg</t>
  </si>
  <si>
    <t>43°07'52.74"</t>
  </si>
  <si>
    <t>72°26'28.68"</t>
  </si>
  <si>
    <t>21-05-11-119</t>
  </si>
  <si>
    <t>21-119</t>
  </si>
  <si>
    <t>21-05-11-120</t>
  </si>
  <si>
    <t>21-120</t>
  </si>
  <si>
    <t>21-05-11-53</t>
  </si>
  <si>
    <t>21-053</t>
  </si>
  <si>
    <t>21-05-11-54</t>
  </si>
  <si>
    <t>21-054-S</t>
  </si>
  <si>
    <t>109 egg</t>
  </si>
  <si>
    <t>43°07'56.50"</t>
  </si>
  <si>
    <t>72°26'28.94"</t>
  </si>
  <si>
    <t>21-05-11-55</t>
  </si>
  <si>
    <t>21-055</t>
  </si>
  <si>
    <t>21-05-11-56</t>
  </si>
  <si>
    <t>21-056</t>
  </si>
  <si>
    <t>21-05-11-57</t>
  </si>
  <si>
    <t>21-057</t>
  </si>
  <si>
    <t>21-05-11-58</t>
  </si>
  <si>
    <t>21-058</t>
  </si>
  <si>
    <t>21-05-11-59</t>
  </si>
  <si>
    <t>21-059-S</t>
  </si>
  <si>
    <t>2 egg</t>
  </si>
  <si>
    <t>43°07'16.83"</t>
  </si>
  <si>
    <t>72°25'58.48"</t>
  </si>
  <si>
    <t>21-05-11-60</t>
  </si>
  <si>
    <t>21-060</t>
  </si>
  <si>
    <t>21-05-11-69</t>
  </si>
  <si>
    <t>21-069</t>
  </si>
  <si>
    <t>BF Riv Cold - Mad</t>
  </si>
  <si>
    <t>21-05-11-70</t>
  </si>
  <si>
    <t>21-070-S</t>
  </si>
  <si>
    <t>43°06'44.58"</t>
  </si>
  <si>
    <t>72°25'53.38"</t>
  </si>
  <si>
    <t>21-05-11-71</t>
  </si>
  <si>
    <t>21-071-S</t>
  </si>
  <si>
    <t xml:space="preserve"> 43° 5'32.18"N</t>
  </si>
  <si>
    <t xml:space="preserve"> 72°26'13.82"W</t>
  </si>
  <si>
    <t>21-05-11-72</t>
  </si>
  <si>
    <t>21-072-S</t>
  </si>
  <si>
    <t>4 egg</t>
  </si>
  <si>
    <t>21-05-11-77</t>
  </si>
  <si>
    <t>21-077</t>
  </si>
  <si>
    <t>Cold US</t>
  </si>
  <si>
    <t>21-05-11-78</t>
  </si>
  <si>
    <t>21-078-S</t>
  </si>
  <si>
    <t>stage 8 only</t>
  </si>
  <si>
    <t>21-05-11-79</t>
  </si>
  <si>
    <t>21-079</t>
  </si>
  <si>
    <t>21-05-11-80</t>
  </si>
  <si>
    <t>21-080-S</t>
  </si>
  <si>
    <t>21-05-11-89</t>
  </si>
  <si>
    <t>21-089</t>
  </si>
  <si>
    <t>21-05-11-90</t>
  </si>
  <si>
    <t>21-090-S</t>
  </si>
  <si>
    <t>1 PYSL</t>
  </si>
  <si>
    <t>21-05-11-91</t>
  </si>
  <si>
    <t>21-091</t>
  </si>
  <si>
    <t>21-05-11-92</t>
  </si>
  <si>
    <t>21-092</t>
  </si>
  <si>
    <t>21-05-11-93</t>
  </si>
  <si>
    <t>21-093</t>
  </si>
  <si>
    <t>21-05-11-94</t>
  </si>
  <si>
    <t>21-094</t>
  </si>
  <si>
    <t>21-05-11-95</t>
  </si>
  <si>
    <t>21-095</t>
  </si>
  <si>
    <t>21-05-11-96</t>
  </si>
  <si>
    <t>21-096</t>
  </si>
  <si>
    <t>21-05-11-97</t>
  </si>
  <si>
    <t>21-097-S</t>
  </si>
  <si>
    <t>119 egg</t>
  </si>
  <si>
    <t>43°07'49.00"</t>
  </si>
  <si>
    <t>72°26'27.53"</t>
  </si>
  <si>
    <t>21-05-11-98</t>
  </si>
  <si>
    <t>21-098-S</t>
  </si>
  <si>
    <t>117 egg</t>
  </si>
  <si>
    <t>43°07'30.27"</t>
  </si>
  <si>
    <t>72°26'14.12"</t>
  </si>
  <si>
    <t>43°07'43.40"</t>
  </si>
  <si>
    <t>72°26'22.61"</t>
  </si>
  <si>
    <t>43°07'47.67"</t>
  </si>
  <si>
    <t>72°26'25.70"</t>
  </si>
  <si>
    <t>21-05-11-99</t>
  </si>
  <si>
    <t>21-099-S</t>
  </si>
  <si>
    <t>43°05'07.22"</t>
  </si>
  <si>
    <t>72°26'00.18"</t>
  </si>
  <si>
    <t>43°06'45.33"</t>
  </si>
  <si>
    <t>72°25'53.47"</t>
  </si>
  <si>
    <t>21-06-11-01</t>
  </si>
  <si>
    <t>21-001</t>
  </si>
  <si>
    <t>21-06-11-02</t>
  </si>
  <si>
    <t>21-002</t>
  </si>
  <si>
    <t>21-06-11-03</t>
  </si>
  <si>
    <t>21-003</t>
  </si>
  <si>
    <t>21-06-11-04</t>
  </si>
  <si>
    <t>21-004</t>
  </si>
  <si>
    <t>21-06-11-05</t>
  </si>
  <si>
    <t>21-005</t>
  </si>
  <si>
    <t>21-06-11-06</t>
  </si>
  <si>
    <t>21-006</t>
  </si>
  <si>
    <t>21-06-11-07</t>
  </si>
  <si>
    <t>21-007</t>
  </si>
  <si>
    <t>21-06-11-08</t>
  </si>
  <si>
    <t>21-008</t>
  </si>
  <si>
    <t>21-06-11-09</t>
  </si>
  <si>
    <t>21-009</t>
  </si>
  <si>
    <t>21-06-11-10</t>
  </si>
  <si>
    <t>21-010</t>
  </si>
  <si>
    <t>21-06-11-21</t>
  </si>
  <si>
    <t>21-021</t>
  </si>
  <si>
    <t>21-06-11-22</t>
  </si>
  <si>
    <t>21-022</t>
  </si>
  <si>
    <t>21-06-11-23</t>
  </si>
  <si>
    <t>21-023</t>
  </si>
  <si>
    <t>21-06-11-24</t>
  </si>
  <si>
    <t>21-024</t>
  </si>
  <si>
    <t>21-06-11-29</t>
  </si>
  <si>
    <t>21-029</t>
  </si>
  <si>
    <t>21-06-11-30</t>
  </si>
  <si>
    <t>21-030</t>
  </si>
  <si>
    <t>21-06-11-31</t>
  </si>
  <si>
    <t>21-031</t>
  </si>
  <si>
    <t>21-06-11-32</t>
  </si>
  <si>
    <t>21-032</t>
  </si>
  <si>
    <t>21-06-11-45</t>
  </si>
  <si>
    <t>21-045-S</t>
  </si>
  <si>
    <t>V imp RT 119</t>
  </si>
  <si>
    <t>43°05'47.63"</t>
  </si>
  <si>
    <t>72°26'20.43"</t>
  </si>
  <si>
    <t>21-06-11-46</t>
  </si>
  <si>
    <t>21-046-S</t>
  </si>
  <si>
    <t>42°51'31.31"</t>
  </si>
  <si>
    <t>72°33'14.44"</t>
  </si>
  <si>
    <t>21-06-11-47</t>
  </si>
  <si>
    <t>21-047-S</t>
  </si>
  <si>
    <t>3 egg</t>
  </si>
  <si>
    <t>V imp RT 9/I91</t>
  </si>
  <si>
    <t>42°58'14.93"</t>
  </si>
  <si>
    <t>72°29'11.42"</t>
  </si>
  <si>
    <t>21-06-11-48</t>
  </si>
  <si>
    <t>21-048</t>
  </si>
  <si>
    <t>21-06-11-65</t>
  </si>
  <si>
    <t>21-065</t>
  </si>
  <si>
    <t>21-06-11-66</t>
  </si>
  <si>
    <t>21-066</t>
  </si>
  <si>
    <t>21-06-11-67</t>
  </si>
  <si>
    <t>21-067</t>
  </si>
  <si>
    <t>21-06-11-68</t>
  </si>
  <si>
    <t>21-068</t>
  </si>
  <si>
    <t>21-06-11-81</t>
  </si>
  <si>
    <t>21-081</t>
  </si>
  <si>
    <t>21-06-11-82</t>
  </si>
  <si>
    <t>21-082</t>
  </si>
  <si>
    <t>21-06-11-83</t>
  </si>
  <si>
    <t>21-083</t>
  </si>
  <si>
    <t>21-06-11-84</t>
  </si>
  <si>
    <t>21-084-S</t>
  </si>
  <si>
    <t>42°53'21.05"</t>
  </si>
  <si>
    <t>72°32'24.23"</t>
  </si>
  <si>
    <t>21-06-11-85</t>
  </si>
  <si>
    <t>21-085</t>
  </si>
  <si>
    <t>21-06-11-86</t>
  </si>
  <si>
    <t>21-086-S</t>
  </si>
  <si>
    <t>2 PYSL</t>
  </si>
  <si>
    <t>21-06-11-87</t>
  </si>
  <si>
    <t>21-087-S</t>
  </si>
  <si>
    <t>21-06-11-88</t>
  </si>
  <si>
    <t>21-088-S</t>
  </si>
  <si>
    <t>1 YSL</t>
  </si>
  <si>
    <t>21-07-11-101</t>
  </si>
  <si>
    <t>21-101</t>
  </si>
  <si>
    <t>21-07-11-102</t>
  </si>
  <si>
    <t>21-102</t>
  </si>
  <si>
    <t>21-07-11-103</t>
  </si>
  <si>
    <t>21-103</t>
  </si>
  <si>
    <t>21-07-11-104</t>
  </si>
  <si>
    <t>21-104</t>
  </si>
  <si>
    <t>21-07-11-113</t>
  </si>
  <si>
    <t>21-113</t>
  </si>
  <si>
    <t>21-07-11-114</t>
  </si>
  <si>
    <t>21-114</t>
  </si>
  <si>
    <t>21-07-11-115</t>
  </si>
  <si>
    <t>21-115</t>
  </si>
  <si>
    <t>21-07-11-116</t>
  </si>
  <si>
    <t>21-116</t>
  </si>
  <si>
    <t>21-07-11-15</t>
  </si>
  <si>
    <t>21-015</t>
  </si>
  <si>
    <t>Stebbins</t>
  </si>
  <si>
    <t>21-07-11-16</t>
  </si>
  <si>
    <t>21-016</t>
  </si>
  <si>
    <t>21-07-11-17</t>
  </si>
  <si>
    <t>21-017-S</t>
  </si>
  <si>
    <t>39 egg, 1 YSL</t>
  </si>
  <si>
    <t>V imp - not used</t>
  </si>
  <si>
    <t>V tailrace</t>
  </si>
  <si>
    <t>42°46'21.32"</t>
  </si>
  <si>
    <t>72°30'42.50"</t>
  </si>
  <si>
    <t>42°48'10.79'</t>
  </si>
  <si>
    <t>72°32'09.95"</t>
  </si>
  <si>
    <t>42°52'44.44"</t>
  </si>
  <si>
    <t>72°33'10.70"</t>
  </si>
  <si>
    <t>21-07-11-18</t>
  </si>
  <si>
    <t>21-018-S</t>
  </si>
  <si>
    <t>20 egg</t>
  </si>
  <si>
    <t>42°53'50.43"</t>
  </si>
  <si>
    <t>72°31'50.45"</t>
  </si>
  <si>
    <t>21-07-11-19</t>
  </si>
  <si>
    <t>21-019-S</t>
  </si>
  <si>
    <t>65 egg, 1 YSL, 1 PYSL</t>
  </si>
  <si>
    <t>139-VR</t>
  </si>
  <si>
    <t>42°45'56.59"</t>
  </si>
  <si>
    <t>72°30'48.15"</t>
  </si>
  <si>
    <t>42°51'54.78"</t>
  </si>
  <si>
    <t>72°33'12.93"</t>
  </si>
  <si>
    <t>21-07-11-20</t>
  </si>
  <si>
    <t>21-020-S</t>
  </si>
  <si>
    <t>39 egg, 3 YSL, 3 PYSL</t>
  </si>
  <si>
    <t>21-07-11-25</t>
  </si>
  <si>
    <t>21-025-S</t>
  </si>
  <si>
    <t>128-VR</t>
  </si>
  <si>
    <t>42°46'00.59"</t>
  </si>
  <si>
    <t>72°30'22.63"</t>
  </si>
  <si>
    <t>42°53'16.86"</t>
  </si>
  <si>
    <t>72°32'31.75"</t>
  </si>
  <si>
    <t>21-07-11-26</t>
  </si>
  <si>
    <t>21-026-S</t>
  </si>
  <si>
    <t>42°46'00.18"</t>
  </si>
  <si>
    <t>72°30'23.49"</t>
  </si>
  <si>
    <t>21-07-11-27</t>
  </si>
  <si>
    <t>21-027-S</t>
  </si>
  <si>
    <t>1egg</t>
  </si>
  <si>
    <t>122-VR</t>
  </si>
  <si>
    <t>42°46'17.04"</t>
  </si>
  <si>
    <t>72°30'09.74"</t>
  </si>
  <si>
    <t>21-07-11-28</t>
  </si>
  <si>
    <t>21-028</t>
  </si>
  <si>
    <t>21-07-11-33</t>
  </si>
  <si>
    <t>21-033-S</t>
  </si>
  <si>
    <t>125-VR</t>
  </si>
  <si>
    <t>42°46'08.35"</t>
  </si>
  <si>
    <t>72°30'23.36"</t>
  </si>
  <si>
    <t>21-07-11-34</t>
  </si>
  <si>
    <t>21-034-S</t>
  </si>
  <si>
    <t>42°46'09.16"</t>
  </si>
  <si>
    <t>72°30'23.16"</t>
  </si>
  <si>
    <t>21-07-11-35</t>
  </si>
  <si>
    <t>21-035-S</t>
  </si>
  <si>
    <t>19 egg</t>
  </si>
  <si>
    <t>42°46'02.00"</t>
  </si>
  <si>
    <t>72°30'08.65"</t>
  </si>
  <si>
    <t>43°00'22.24"</t>
  </si>
  <si>
    <t>72°26'34.77"</t>
  </si>
  <si>
    <t>21-07-11-36</t>
  </si>
  <si>
    <t>21-036-S</t>
  </si>
  <si>
    <t>25 egg</t>
  </si>
  <si>
    <t>127-VR</t>
  </si>
  <si>
    <t>42°46'00.13"</t>
  </si>
  <si>
    <t>72°30'14.86"</t>
  </si>
  <si>
    <t>21-07-11-39</t>
  </si>
  <si>
    <t>21-039</t>
  </si>
  <si>
    <t>21-07-11-40</t>
  </si>
  <si>
    <t>21-040</t>
  </si>
  <si>
    <t>21-07-11-41</t>
  </si>
  <si>
    <t>21-041</t>
  </si>
  <si>
    <t>21-07-11-42</t>
  </si>
  <si>
    <t>21-042</t>
  </si>
  <si>
    <t>21-07-11-43</t>
  </si>
  <si>
    <t>21-043-S</t>
  </si>
  <si>
    <t>V imp Mill BR</t>
  </si>
  <si>
    <t>42°59'59.39"</t>
  </si>
  <si>
    <t>72°27'10.84"</t>
  </si>
  <si>
    <t>21-07-11-44</t>
  </si>
  <si>
    <t>21-044</t>
  </si>
  <si>
    <t>21-07-11-49</t>
  </si>
  <si>
    <t>21-049-S</t>
  </si>
  <si>
    <t>42°46'53.59"</t>
  </si>
  <si>
    <t>72°30'35.48"</t>
  </si>
  <si>
    <t>21-07-11-50</t>
  </si>
  <si>
    <t>21-050</t>
  </si>
  <si>
    <t>21-07-11-51</t>
  </si>
  <si>
    <t>21-051-S</t>
  </si>
  <si>
    <t>42°46'21.48"</t>
  </si>
  <si>
    <t>72°30'40.34"</t>
  </si>
  <si>
    <t>21-07-11-52</t>
  </si>
  <si>
    <t>21-052-S</t>
  </si>
  <si>
    <t>20 egg, 1 YSL</t>
  </si>
  <si>
    <t xml:space="preserve"> 42°46'56.32"N</t>
  </si>
  <si>
    <t xml:space="preserve"> 72°30'24.88"W</t>
  </si>
  <si>
    <t>21-07-11-61</t>
  </si>
  <si>
    <t>21-061</t>
  </si>
  <si>
    <t>21-07-11-62</t>
  </si>
  <si>
    <t>21-062-S</t>
  </si>
  <si>
    <t>42°46'20.88"</t>
  </si>
  <si>
    <t>72°30'41.93"</t>
  </si>
  <si>
    <t>21-07-11-63</t>
  </si>
  <si>
    <t>21-063-S</t>
  </si>
  <si>
    <t>15 egg</t>
  </si>
  <si>
    <t>42°45'55.75"</t>
  </si>
  <si>
    <t>72°30'47.98"</t>
  </si>
  <si>
    <t>42°54'10.24"</t>
  </si>
  <si>
    <t>72°31'47.08</t>
  </si>
  <si>
    <t>21-07-11-64</t>
  </si>
  <si>
    <t>21-064-S</t>
  </si>
  <si>
    <t>42°46'32.61"</t>
  </si>
  <si>
    <t>72°30'29.24"</t>
  </si>
  <si>
    <t>42°53'10.97"</t>
  </si>
  <si>
    <t>72°32'49.04"</t>
  </si>
  <si>
    <t>21-07-11-73</t>
  </si>
  <si>
    <t>21-073</t>
  </si>
  <si>
    <t>21-07-11-74</t>
  </si>
  <si>
    <t>21-074-S</t>
  </si>
  <si>
    <t>21-07-11-75</t>
  </si>
  <si>
    <t>21-075-S</t>
  </si>
  <si>
    <t>39 egg</t>
  </si>
  <si>
    <t>21-07-11-76</t>
  </si>
  <si>
    <t>21-076-S</t>
  </si>
  <si>
    <t>Shad Egg Staging Key:</t>
  </si>
  <si>
    <t>1--Blastodisk          .5hr.</t>
  </si>
  <si>
    <t>2--2 Cell Stage       1.5 hr.</t>
  </si>
  <si>
    <t>3--4 Cell Stage       2.0 hr.</t>
  </si>
  <si>
    <t>4--8 Cell Stage       2.5 hr.</t>
  </si>
  <si>
    <t>5--16 Cell Stage     3.0 hr.</t>
  </si>
  <si>
    <t>6--Morula                4-6 hr.</t>
  </si>
  <si>
    <t>7--Blastopore         6 hr.</t>
  </si>
  <si>
    <t>8--Early embryo    38 hr.</t>
  </si>
  <si>
    <t>9--Detached Tail Embryo  48 hr.</t>
  </si>
  <si>
    <t>TransCanada Study 21 - Adult Shad Telemetry Study</t>
  </si>
  <si>
    <t>Observations, Notes</t>
  </si>
  <si>
    <t>Collection Data, life stage</t>
  </si>
  <si>
    <t>eddy present</t>
  </si>
  <si>
    <t>no data</t>
  </si>
  <si>
    <t>Radio-tagged fish in proximity, slow/reversed flow, after thunderstorm</t>
  </si>
  <si>
    <t xml:space="preserve"> downstream of riffle</t>
  </si>
  <si>
    <t>downstream of riffle</t>
  </si>
  <si>
    <t xml:space="preserve"> raining, high flow</t>
  </si>
  <si>
    <t>turbid water after rain event, high flow</t>
  </si>
  <si>
    <t>no splashes observed</t>
  </si>
  <si>
    <t>splashes observed but may not be shad</t>
  </si>
  <si>
    <t>a few splashes observed</t>
  </si>
  <si>
    <t>tracked 2 fish within the area of ichtyoplankton tow</t>
  </si>
  <si>
    <t>Lots of shad activly spawning, splashing although fewer when nets were pulled.  1/4 mile d.s. of bellows falls tailrace. Boulders and sand/silt on surrounding shorlines. Suspect substrate cobble dominate. Lots of shad activly spawning.</t>
  </si>
  <si>
    <t>no splashes observed at sampling, had been prior spashing</t>
  </si>
  <si>
    <t>high flow, spill</t>
  </si>
  <si>
    <t>In between two gravel bars, DS of where trib enters. Strong riffle line 30yds DS of boat. Activily used by shad in past manual tracking efforts.</t>
  </si>
  <si>
    <t xml:space="preserve">Suspect substrate to be gravel and sand. Just DS of Putney boat and canoe lanuch. This area has had activity from tagged fish. </t>
  </si>
  <si>
    <t>Just above 123 bridge. 40yds from NH shore, below trib and sand bar.</t>
  </si>
  <si>
    <t>two splashes observed, may not be shad</t>
  </si>
  <si>
    <t>2-3 splashes per minute observed</t>
  </si>
  <si>
    <t>no splashes observed, just before Cold River</t>
  </si>
  <si>
    <t>2 splashes per minute observed, below gravel bar and Island DS of RT123 bridge</t>
  </si>
  <si>
    <t>Tracked fish below Dunshee Is. Went US to track @ 18:32. When coming back down could not locate that fish; sampled at a previous location that splashing as witnessed during high flows.</t>
  </si>
  <si>
    <t>Just DS of Saxton River mouth.</t>
  </si>
  <si>
    <t>no splashes observed, setup below fish tracked earlier in the day.</t>
  </si>
  <si>
    <t>Water Depth (ft)</t>
  </si>
  <si>
    <t>stage 6 + only</t>
  </si>
  <si>
    <t>Spawn/ Collection Reach</t>
  </si>
  <si>
    <t>Stage 1 back calc model node #</t>
  </si>
  <si>
    <t>Appendix C-1: Trawl Locations and Collections</t>
  </si>
  <si>
    <t>Lat/Long Trawl Start</t>
  </si>
  <si>
    <t>Lat/Long Trawl End</t>
  </si>
  <si>
    <t xml:space="preserve">Appendix C-2: Back Calculated Spawning Locations </t>
  </si>
  <si>
    <t>Flow Velocity ft/sec</t>
  </si>
  <si>
    <t>Distance (ft) from sample collection based on velocity and egg stage</t>
  </si>
  <si>
    <t>Ending time of collection</t>
  </si>
  <si>
    <t>Project Discharge (cfs, ave of 2 hrs ending at ending time of collection)</t>
  </si>
  <si>
    <t>Distance (ft)</t>
  </si>
  <si>
    <t>Lat</t>
  </si>
  <si>
    <t>Long</t>
  </si>
  <si>
    <t>Velocity (ft/sec)</t>
  </si>
  <si>
    <t>Station ID</t>
  </si>
  <si>
    <t>Time Start</t>
  </si>
  <si>
    <t>Time End</t>
  </si>
  <si>
    <t>Temp. (°C)</t>
  </si>
  <si>
    <t>pH (su)</t>
  </si>
  <si>
    <t>Conductivity (µS/cm)</t>
  </si>
  <si>
    <t>Turbidity (NTU)</t>
  </si>
  <si>
    <t>Instan. DO (mg/L)</t>
  </si>
  <si>
    <t>Appendix D: Water Quality Data</t>
  </si>
  <si>
    <t xml:space="preserve">Appendix B: Downstream passage of adult shad, residency, route selection </t>
  </si>
  <si>
    <t xml:space="preserve">Channel </t>
  </si>
  <si>
    <t>Code</t>
  </si>
  <si>
    <t>US Entry Date_Time</t>
  </si>
  <si>
    <t>Passage Date_Time</t>
  </si>
  <si>
    <t>Upstream Duration (hrs)</t>
  </si>
  <si>
    <t>Forebay Residency (hrs)</t>
  </si>
  <si>
    <t>Reviewed_Route</t>
  </si>
  <si>
    <t>Unknown</t>
  </si>
  <si>
    <t>.</t>
  </si>
  <si>
    <t>No Approach</t>
  </si>
  <si>
    <t>Units 5-8</t>
  </si>
  <si>
    <t>Did Not Pass</t>
  </si>
  <si>
    <t>Fish Pipe</t>
  </si>
  <si>
    <t>Rack Mortality</t>
  </si>
  <si>
    <t>Units 9-10</t>
  </si>
  <si>
    <t>Appendix C-3: Manual Tracking Locations</t>
  </si>
  <si>
    <t>FID</t>
  </si>
  <si>
    <t>Radio_ID</t>
  </si>
  <si>
    <t>Released</t>
  </si>
  <si>
    <t>Detected</t>
  </si>
  <si>
    <t>Detected Location</t>
  </si>
  <si>
    <t>Project</t>
  </si>
  <si>
    <t>Location</t>
  </si>
  <si>
    <t>8-30</t>
  </si>
  <si>
    <t>WQ site, US of Stebbins Island N end</t>
  </si>
  <si>
    <t>Vernon</t>
  </si>
  <si>
    <t>riverine</t>
  </si>
  <si>
    <t>Mid-channel end of Stebbins</t>
  </si>
  <si>
    <t>8-47</t>
  </si>
  <si>
    <t>200 yds DS mouth</t>
  </si>
  <si>
    <t>Downstream of Vernon riverine</t>
  </si>
  <si>
    <t>DownS of "A" Creek/NH bank</t>
  </si>
  <si>
    <t>Lower Stebbins Island Side Channel/VT Ch.</t>
  </si>
  <si>
    <t>8-48</t>
  </si>
  <si>
    <t>150 yds below Stebbins E shore</t>
  </si>
  <si>
    <t>Top end of island below Vernon</t>
  </si>
  <si>
    <t>8-53</t>
  </si>
  <si>
    <t>100 yds down from N shore</t>
  </si>
  <si>
    <t>8-58</t>
  </si>
  <si>
    <t>Rock outcrop, E side of tailrace</t>
  </si>
  <si>
    <t>Entrance to Vernon Dam Tailrace</t>
  </si>
  <si>
    <t>8-61</t>
  </si>
  <si>
    <t>200+yds DS of units 7 and 8</t>
  </si>
  <si>
    <t>8-63</t>
  </si>
  <si>
    <t>.42 mi DS rt 10 bridge mid channel</t>
  </si>
  <si>
    <t>8-177</t>
  </si>
  <si>
    <t>Vernon Tailrace</t>
  </si>
  <si>
    <t>27-33</t>
  </si>
  <si>
    <t>27-50</t>
  </si>
  <si>
    <t>1000 yds DS mid-channel</t>
  </si>
  <si>
    <t>Just Downstream of Stebbins Island/MC</t>
  </si>
  <si>
    <t>27-58</t>
  </si>
  <si>
    <t>27-61</t>
  </si>
  <si>
    <t>Bottom end Stebbins E shore</t>
  </si>
  <si>
    <t>300 yds US of trib</t>
  </si>
  <si>
    <t>Abandoned RR Bridge/East bank</t>
  </si>
  <si>
    <t>27-63</t>
  </si>
  <si>
    <t>27-85</t>
  </si>
  <si>
    <t>Mid Stebbins Island Side Channel/VT Ch.</t>
  </si>
  <si>
    <t>27-169</t>
  </si>
  <si>
    <t>27-170</t>
  </si>
  <si>
    <t>1.03 miles DS Abandoned RR Bridge/West</t>
  </si>
  <si>
    <t>27-192</t>
  </si>
  <si>
    <t>Upper Stebbins Island/Mid Channel</t>
  </si>
  <si>
    <t>44-58</t>
  </si>
  <si>
    <t>Bottom end of Stebbins</t>
  </si>
  <si>
    <t>0.35 miles DS Schell Bridge/West</t>
  </si>
  <si>
    <t>44-82</t>
  </si>
  <si>
    <t>44-93</t>
  </si>
  <si>
    <t>Lower Stebbins Island/Mid Channel</t>
  </si>
  <si>
    <t>54-92</t>
  </si>
  <si>
    <t>50 yds below mouth of creek, mid-channel</t>
  </si>
  <si>
    <t>54-176</t>
  </si>
  <si>
    <t>Top end of Stebbins N shore</t>
  </si>
  <si>
    <t>1st major bend after Stebbins island shallow gravel riffle</t>
  </si>
  <si>
    <t>East shore inline with southern tip of Stebbins island</t>
  </si>
  <si>
    <t>center river infront of Northfield boat ramp</t>
  </si>
  <si>
    <t>M, westside by the house for sale sign 50 yds from dock</t>
  </si>
  <si>
    <t>downstream from 2nd bridge pier on east shallow eddy</t>
  </si>
  <si>
    <t>White ball bouy on Eastern shore, small Island up stream actively swimming up steam</t>
  </si>
  <si>
    <t>1st major trib. On east side somewhere between sm. Island and west side</t>
  </si>
  <si>
    <t>center river downstream from old piers</t>
  </si>
  <si>
    <t>27-182 (A1)</t>
  </si>
  <si>
    <t>Upstream of Railroad tressel west shore</t>
  </si>
  <si>
    <t>impoundment</t>
  </si>
  <si>
    <t>Upstream of Brattleboro Bridge</t>
  </si>
  <si>
    <t>27-183 (A1)</t>
  </si>
  <si>
    <t>Upstream of 119 bridge</t>
  </si>
  <si>
    <t>27-186 (A1)</t>
  </si>
  <si>
    <t>VT side, DS from easgles nest</t>
  </si>
  <si>
    <t>27-191 (A1)</t>
  </si>
  <si>
    <t>Middle river</t>
  </si>
  <si>
    <t>345 river road</t>
  </si>
  <si>
    <t>44-196 (T1)</t>
  </si>
  <si>
    <t>mid channel inline with Putney boat launch</t>
  </si>
  <si>
    <t>Upstream of Partridge Brook</t>
  </si>
  <si>
    <t>44-197 (A1)</t>
  </si>
  <si>
    <t>Upstream of Rt. 9 Bridge</t>
  </si>
  <si>
    <t>44-198 (A1)</t>
  </si>
  <si>
    <t>East half of river</t>
  </si>
  <si>
    <t>44-199 (A1)</t>
  </si>
  <si>
    <t>In trash pile from trash racks at Vernon</t>
  </si>
  <si>
    <t>54-181 (A1)</t>
  </si>
  <si>
    <t>opposite bank of primitive Putney boat launch</t>
  </si>
  <si>
    <t>54-183 (A1)</t>
  </si>
  <si>
    <t>100yds DS from trib below bellows, VT side</t>
  </si>
  <si>
    <t>Bellows</t>
  </si>
  <si>
    <t>8-163 (A1)</t>
  </si>
  <si>
    <t>East shore</t>
  </si>
  <si>
    <t>8-192 (A1)</t>
  </si>
  <si>
    <t>Western shore 1st bend upstream from 3454riverroad</t>
  </si>
  <si>
    <t>Upstream of Rt.5 bridge, West shore side</t>
  </si>
  <si>
    <t>VT side, US of Northfield</t>
  </si>
  <si>
    <t>NH side in between flag pole and dock</t>
  </si>
  <si>
    <t>27-184 (A1)</t>
  </si>
  <si>
    <t>Downstream from Old Ferry Boat Ramp</t>
  </si>
  <si>
    <t xml:space="preserve"> </t>
  </si>
  <si>
    <t>Mid-channel above Dunshee</t>
  </si>
  <si>
    <t>West Channel of Dunshee, top of island</t>
  </si>
  <si>
    <t>0.50 miles UpS of Shoal/MC</t>
  </si>
  <si>
    <t>US end of Dunshee Is. West Channel, East side</t>
  </si>
  <si>
    <t>.5 mile DS of Farm field dock, NH side</t>
  </si>
  <si>
    <t>DS 150ydsof rope swing on VT side, 40yds from shor</t>
  </si>
  <si>
    <t>.75mile US of Dunshee Is. 20yds from NH shore</t>
  </si>
  <si>
    <t>Mid channel 100yds DS of Dunshee Is.</t>
  </si>
  <si>
    <t>1/4 US Dunshee Is. West Channel, East side</t>
  </si>
  <si>
    <t>.16miles DS from old Ferry boat launch, VT side</t>
  </si>
  <si>
    <t>27-188 (A1)</t>
  </si>
  <si>
    <t>US of railroad trestle</t>
  </si>
  <si>
    <t>Saxtons River, near mouth</t>
  </si>
  <si>
    <t>0.10 miles DownS of Cold River/MC</t>
  </si>
  <si>
    <t>Vernon tailrace infront of units 1-3 DS</t>
  </si>
  <si>
    <t>27-189 (A1)</t>
  </si>
  <si>
    <t>mid channel</t>
  </si>
  <si>
    <t>Same Location as 27-32</t>
  </si>
  <si>
    <t>brook mouth</t>
  </si>
  <si>
    <t>.5 mile US of Farm field dock, NH side</t>
  </si>
  <si>
    <t>.5mile DS from Red Barn on VT side</t>
  </si>
  <si>
    <t>300yds US from Norms Marina, NH side</t>
  </si>
  <si>
    <t>US of RR bridge at West River entrance on NH side</t>
  </si>
  <si>
    <t>U.S. of mouth of West river NH side by dock</t>
  </si>
  <si>
    <t>150 yds U.S. marina NH bank</t>
  </si>
  <si>
    <t>Western shore, end of straight away above Putney</t>
  </si>
  <si>
    <t>300 yds US from Dunshee</t>
  </si>
  <si>
    <t>0.42 miles DownS of Friendly Dock/VT</t>
  </si>
  <si>
    <t>Mid river, inline with house 4S (345 River Road, N</t>
  </si>
  <si>
    <t>20yds from Vtshore, across river from 345 River Rd</t>
  </si>
  <si>
    <t>NH side, US of flag pole rock, below dock</t>
  </si>
  <si>
    <t>VT side just U.S. of flag pole</t>
  </si>
  <si>
    <t>44-168 (A1)</t>
  </si>
  <si>
    <t>0.30 UpS of Boom (Lightning Stop)/NH bank</t>
  </si>
  <si>
    <t>5/8th of a mile Ds of Dunshee Is. NH shoreline</t>
  </si>
  <si>
    <t>1/2mile DS from party brage on NH side, fish is on</t>
  </si>
  <si>
    <t>44-192 (A1)</t>
  </si>
  <si>
    <t>Upstream from Brattleboro Bridge and Malboro Colle</t>
  </si>
  <si>
    <t>Just downstream from eagle nest west shore</t>
  </si>
  <si>
    <t>500 yds DS RR trestle to inlet on W side of river</t>
  </si>
  <si>
    <t>near RR bridge over West River mouth</t>
  </si>
  <si>
    <t>Mouth of West River</t>
  </si>
  <si>
    <t>44-194 (A1)</t>
  </si>
  <si>
    <t>Bellows Falls canoe launch, NH side</t>
  </si>
  <si>
    <t>VT side impoundment</t>
  </si>
  <si>
    <t>44-195 (A1)</t>
  </si>
  <si>
    <t>slightly up stream of farmers boat launch</t>
  </si>
  <si>
    <t>After T-storm</t>
  </si>
  <si>
    <t>500 yds DownS 345 River Rd. House/NH bank</t>
  </si>
  <si>
    <t>upstream of W. Chesterfield ramp</t>
  </si>
  <si>
    <t>0.12 miles DownS of 345 River Rd./NH bank</t>
  </si>
  <si>
    <t>Vernon tailrace</t>
  </si>
  <si>
    <t>75 yds east of vernon fish ladder</t>
  </si>
  <si>
    <t>Vernon tailrace, just offshore of Vernon beach</t>
  </si>
  <si>
    <t>Mid channel D. stream of big yellow house</t>
  </si>
  <si>
    <t>0.5 miles UpS of Red Barn/NH bank back eddy</t>
  </si>
  <si>
    <t>upstram of jail</t>
  </si>
  <si>
    <t>1/4 mile DS of old abandoned RR bridge</t>
  </si>
  <si>
    <t>0.20 miles DownS of Lightning Stop (Boom)/MC</t>
  </si>
  <si>
    <t>Mid Dunshee Island/VT bank</t>
  </si>
  <si>
    <t>44-201 (A1)</t>
  </si>
  <si>
    <t>DownS of BF opposite of NH boat launch/MC</t>
  </si>
  <si>
    <t>0.45 miles DownS of BF/NH bank</t>
  </si>
  <si>
    <t>In flow of Bellows Tailrace VT side, 80yds DS of b</t>
  </si>
  <si>
    <t>By Bellows Falls beach NH side</t>
  </si>
  <si>
    <t>44-202 (A1)</t>
  </si>
  <si>
    <t>100yds upstream of Rt9 bridge</t>
  </si>
  <si>
    <t>AT Rt 9 Bridge (NH side)</t>
  </si>
  <si>
    <t>DS of railroad bridge (VT side)</t>
  </si>
  <si>
    <t>Behind the Is. That Rt 9 bridge run through.</t>
  </si>
  <si>
    <t>44-203 (A1)</t>
  </si>
  <si>
    <t>Same code, Different channel/frequency, Different</t>
  </si>
  <si>
    <t>200 yds DownS 345 River Rd. House/NH bank</t>
  </si>
  <si>
    <t>125 yds south of vernon spillway/mort.</t>
  </si>
  <si>
    <t>44-205 (A1)</t>
  </si>
  <si>
    <t>Downstream of Rt 119 bridge, East channel, Near No</t>
  </si>
  <si>
    <t>Upstream of shoal, near farmers boat launch</t>
  </si>
  <si>
    <t>DownS of rock outcropping (Shoal)/NH bank</t>
  </si>
  <si>
    <t>Downstream of Patridge Brook mouth</t>
  </si>
  <si>
    <t>US of small trib next to Red house and red shed</t>
  </si>
  <si>
    <t>54-182 (A1)</t>
  </si>
  <si>
    <t>From Park / Bellows Falls Tailwater</t>
  </si>
  <si>
    <t>Same Location as 54-20</t>
  </si>
  <si>
    <t>Upstream of Saxtons River</t>
  </si>
  <si>
    <t>0.72 miles DownS of BF/MC (dam visible)</t>
  </si>
  <si>
    <t>0.59 miles DownS of BF/NH bank</t>
  </si>
  <si>
    <t>Potential Redd Area?/ Opp. VT Gravel Bar</t>
  </si>
  <si>
    <t>downstream Bellows mid to west side</t>
  </si>
  <si>
    <t>54-184 (A1)</t>
  </si>
  <si>
    <t>US of 123 Bridge, E side</t>
  </si>
  <si>
    <t>600 yards DownS of Red Barn/VT bank back eddy</t>
  </si>
  <si>
    <t>gravel bar, bend upstream of Putney</t>
  </si>
  <si>
    <t>VT side, slightly DS from seafoam green house</t>
  </si>
  <si>
    <t>VT side DS of seafoam green house</t>
  </si>
  <si>
    <t>100yds DS of fast riffle on VT side, fish is mid c</t>
  </si>
  <si>
    <t>VT side 20yds from shore, 40yds US of Rocky shorel</t>
  </si>
  <si>
    <t>US end of Dunshee Is. Maybe mid channel</t>
  </si>
  <si>
    <t>54-185 (A1)</t>
  </si>
  <si>
    <t>Same Location as 44-203</t>
  </si>
  <si>
    <t>Mid channel 3-400yds DS of 27-191 and 32-191</t>
  </si>
  <si>
    <t>DS .5 mile of Putney boat launch, VT side</t>
  </si>
  <si>
    <t>rock ledge VT side .96miles DS from red barn (tag</t>
  </si>
  <si>
    <t>54-197 (A1)</t>
  </si>
  <si>
    <t>1/4 mile down from Dunshee Island</t>
  </si>
  <si>
    <t>inline with seafoam green house, West shore</t>
  </si>
  <si>
    <t>approx. half mile from Is.Ds of Ashuelot River mou</t>
  </si>
  <si>
    <t>54-198 (A1)</t>
  </si>
  <si>
    <t>tailrace / Spillway</t>
  </si>
  <si>
    <t>54-199 (A1)</t>
  </si>
  <si>
    <t>Railroad track west shore, wide section of river,</t>
  </si>
  <si>
    <t>DownS of BF powerhouse/VT</t>
  </si>
  <si>
    <t>Up in Bellows Falls Bypass(GPS coordingates are th</t>
  </si>
  <si>
    <t>54-200 (A1)</t>
  </si>
  <si>
    <t>Opening on East side by clearing with a red shed a</t>
  </si>
  <si>
    <t>1/2 a mile down from Dunshee Island</t>
  </si>
  <si>
    <t>1,000 yds UpS Eagles Nest/NH bank near culvert</t>
  </si>
  <si>
    <t>[Upstream of Rt 119 bridge]</t>
  </si>
  <si>
    <t>downstream of Broad Brook</t>
  </si>
  <si>
    <t>East side (NH) by Norms Marina (fish is 100yds Eas</t>
  </si>
  <si>
    <t>54-201 (A1)</t>
  </si>
  <si>
    <t>1 + mile Ds of Ashuelot river mouth, VT side</t>
  </si>
  <si>
    <t>.4 mi U.S. of "B" island</t>
  </si>
  <si>
    <t>54-202 (A1)</t>
  </si>
  <si>
    <t>0.20 miles DownS of Pee Rock/NH bank</t>
  </si>
  <si>
    <t>US of Dunshee Is. 5/8mile, NH side. (almost in bet</t>
  </si>
  <si>
    <t>Bellows tailrace, mid channel by sewage treatment</t>
  </si>
  <si>
    <t>.5miles DS of Bellows Falls</t>
  </si>
  <si>
    <t>mid channel by shoal, .29 miles from Farm boat lau</t>
  </si>
  <si>
    <t>100m Ds of Bellows Falls canoe launch</t>
  </si>
  <si>
    <t>embayment next to BF water treatment</t>
  </si>
  <si>
    <t>100 yds D.S. of BF water treatment mid. Channel</t>
  </si>
  <si>
    <t>BF TR mid channel by water treatment</t>
  </si>
  <si>
    <t>54-203 (A1)</t>
  </si>
  <si>
    <t>0.63 miles UpS of Old Ferry Boat Launch/VT</t>
  </si>
  <si>
    <t>DS of first bend before eagles nest 20yds from sho</t>
  </si>
  <si>
    <t>100yds DS from Putney launch NH side</t>
  </si>
  <si>
    <t>.33miles US of big yellow house on NH side</t>
  </si>
  <si>
    <t>.25miles from MOB waypoint, mid channel</t>
  </si>
  <si>
    <t>54-204 (A1)</t>
  </si>
  <si>
    <t>[near Cercosimo Pond]</t>
  </si>
  <si>
    <t>8-161 (A1)</t>
  </si>
  <si>
    <t>DS of small Is. By cables</t>
  </si>
  <si>
    <t>.2 mi D.S. of "B" island NH side</t>
  </si>
  <si>
    <t>0.28 miles UpS of Friendly Dock/NH bank</t>
  </si>
  <si>
    <t>8-186 (A1)</t>
  </si>
  <si>
    <t>Rope swing west shore,  by dead tree</t>
  </si>
  <si>
    <t>In between 123 Bridge and Dunshee Island</t>
  </si>
  <si>
    <t>3/8 of a mile downstream of Bellows, 100yds above</t>
  </si>
  <si>
    <t>DownS of BF bypass reach/NH bank</t>
  </si>
  <si>
    <t>35yds from VT side, 100yds US of Saxons run</t>
  </si>
  <si>
    <t>DS of ramp in farm field. Gravel cobble eddy on NH</t>
  </si>
  <si>
    <t>8-187 (T1)</t>
  </si>
  <si>
    <t>M, Upstream from Old Ferry Boat Ramp west shore</t>
  </si>
  <si>
    <t>8-188 (A1)</t>
  </si>
  <si>
    <t>Inline with blue and white house on west shore</t>
  </si>
  <si>
    <t>East shore across from rope swing</t>
  </si>
  <si>
    <t>0.30 miles DownS of Dunshee Island/VT bank</t>
  </si>
  <si>
    <t>0.72 miles UpS of Dunshee Island/NH bank</t>
  </si>
  <si>
    <t>In between boat dock DS of Putney Ramp and Putney</t>
  </si>
  <si>
    <t>NH side .6 miles US from farm field launch</t>
  </si>
  <si>
    <t>Just US of rocks before the deep hole near VY H20</t>
  </si>
  <si>
    <t>8-191 (A1)</t>
  </si>
  <si>
    <t>.6miles DS from Dunshee Is., VT side</t>
  </si>
  <si>
    <t>next to BF water treatment, 1/3 across channel</t>
  </si>
  <si>
    <t>8-193 (A1)</t>
  </si>
  <si>
    <t>Vermont side</t>
  </si>
  <si>
    <t>50 yards UpS 123 Bridge/NH bank</t>
  </si>
  <si>
    <t>Upstream of Route 123 Bridge</t>
  </si>
  <si>
    <t>1/4mile US of 123 Bridge, Mid Channel</t>
  </si>
  <si>
    <t>US of 123 Bridge, mid channel slightly favoring NH</t>
  </si>
  <si>
    <t>US of Westminster bridge around first bend on VT s</t>
  </si>
  <si>
    <t>Bellows beach, mid channel</t>
  </si>
  <si>
    <t>8-194 (A1)</t>
  </si>
  <si>
    <t>Mid channel upstream of primitive putney</t>
  </si>
  <si>
    <t>8-195 (A1)</t>
  </si>
  <si>
    <t>Railroad trestle</t>
  </si>
  <si>
    <t>East channel at Dunshee Island</t>
  </si>
  <si>
    <t>0.73 miles UpS of 123 Bridge/MC</t>
  </si>
  <si>
    <t>200 yds SW of large rock below Bellows dam</t>
  </si>
  <si>
    <t>NH side .75miles DS of cold river</t>
  </si>
  <si>
    <t>2miles US from farm field boat launch, VT side</t>
  </si>
  <si>
    <t>150yds US from Vernon, VT side</t>
  </si>
  <si>
    <t>V imp Dunshee</t>
  </si>
  <si>
    <t>Excluded</t>
  </si>
  <si>
    <t>Spillway</t>
  </si>
  <si>
    <t>Operations at Time of Downstream Passage</t>
  </si>
  <si>
    <t>Unit 1 (cfs)</t>
  </si>
  <si>
    <t>Unit 2 (cfs)</t>
  </si>
  <si>
    <t>Unit 3 (cfs)</t>
  </si>
  <si>
    <t>Unit 4 (cfs)</t>
  </si>
  <si>
    <t>Unit 5 (cfs)</t>
  </si>
  <si>
    <t>Unit 6 (cfs)</t>
  </si>
  <si>
    <t>Unit 7 (cfs)</t>
  </si>
  <si>
    <t>Unit 8 (cfs)</t>
  </si>
  <si>
    <t>Unit 9 (cfs)</t>
  </si>
  <si>
    <t>Unit 10 (cfs)</t>
  </si>
  <si>
    <t>Taintor Gate 1 (cfs)</t>
  </si>
  <si>
    <t>Taintor Gate 2 (cfs)</t>
  </si>
  <si>
    <t>Taintor Gate 3 (cfs)</t>
  </si>
  <si>
    <t>Taintor Gate 4 (cfs)</t>
  </si>
  <si>
    <t>Taintor Gate 5 (cfs)</t>
  </si>
  <si>
    <t>Taintor Gate 6 (cfs)</t>
  </si>
  <si>
    <t>Flood Gate 3 (cfs)</t>
  </si>
  <si>
    <t>Flood Gate 4 (cfs)</t>
  </si>
  <si>
    <t>Flood Gate 5 9cfs)</t>
  </si>
  <si>
    <t>Flood Gate 6 (cfs)</t>
  </si>
  <si>
    <t>Flood Gate 7 (cfs)</t>
  </si>
  <si>
    <t>Flood Gate 8 (cfs)</t>
  </si>
  <si>
    <t>Flood Gate 9 (cfs)</t>
  </si>
  <si>
    <t>Flood Gate 10 (cfs)</t>
  </si>
  <si>
    <t>Fish Pipe (cfs)</t>
  </si>
  <si>
    <t>Fish Tube (cfs)</t>
  </si>
  <si>
    <t>Fish Ladder (cfs)</t>
  </si>
  <si>
    <t>Attraction Pump 1 (cfs)</t>
  </si>
  <si>
    <t>Attraction Pump 2 (cfs)</t>
  </si>
  <si>
    <t>Stanchions (cfs)</t>
  </si>
  <si>
    <t>Trash/Ice Sluice(cfs)</t>
  </si>
  <si>
    <t>Hyd. Panels 1 (cfs)</t>
  </si>
  <si>
    <t>Hyd. Panels 2 (cfs)</t>
  </si>
  <si>
    <t>Headpond Elevation (ft) (NGVD29)</t>
  </si>
  <si>
    <t>Forebay Return Date_Time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</si>
</sst>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ss]"/>
    <numFmt numFmtId="165" formatCode="0.0"/>
    <numFmt numFmtId="166" formatCode="hh:mm"/>
    <numFmt numFmtId="167" formatCode="dd\-mmm\-hh:mm:ss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9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40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 wrapText="1"/>
    </xf>
    <xf numFmtId="1" fontId="0" fillId="0" borderId="0" xfId="0" applyNumberFormat="1" applyFill="1" applyBorder="1" applyAlignment="1"/>
    <xf numFmtId="3" fontId="0" fillId="0" borderId="0" xfId="0" applyNumberFormat="1" applyFill="1" applyBorder="1" applyAlignment="1"/>
    <xf numFmtId="1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4" xfId="0" applyNumberFormat="1" applyFill="1" applyBorder="1" applyAlignment="1"/>
    <xf numFmtId="1" fontId="0" fillId="0" borderId="3" xfId="0" applyNumberFormat="1" applyFill="1" applyBorder="1" applyAlignment="1"/>
    <xf numFmtId="1" fontId="0" fillId="0" borderId="5" xfId="0" applyNumberFormat="1" applyFill="1" applyBorder="1" applyAlignment="1"/>
    <xf numFmtId="1" fontId="0" fillId="0" borderId="6" xfId="0" applyNumberFormat="1" applyFill="1" applyBorder="1" applyAlignment="1"/>
    <xf numFmtId="1" fontId="0" fillId="0" borderId="7" xfId="0" applyNumberFormat="1" applyFill="1" applyBorder="1" applyAlignment="1"/>
    <xf numFmtId="1" fontId="0" fillId="0" borderId="0" xfId="0" applyNumberFormat="1" applyFill="1" applyAlignment="1"/>
    <xf numFmtId="3" fontId="0" fillId="0" borderId="0" xfId="0" applyNumberFormat="1" applyFill="1" applyAlignment="1"/>
    <xf numFmtId="0" fontId="0" fillId="0" borderId="0" xfId="0" applyFill="1" applyAlignment="1"/>
    <xf numFmtId="0" fontId="1" fillId="0" borderId="0" xfId="0" applyFont="1" applyFill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14" fontId="0" fillId="0" borderId="1" xfId="0" applyNumberForma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4" fillId="0" borderId="0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64" fontId="0" fillId="0" borderId="1" xfId="0" applyNumberFormat="1" applyFill="1" applyBorder="1" applyAlignment="1">
      <alignment horizontal="center" vertical="center"/>
    </xf>
    <xf numFmtId="2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0" xfId="1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2" fontId="3" fillId="0" borderId="0" xfId="1" applyNumberFormat="1" applyFont="1" applyBorder="1" applyAlignment="1">
      <alignment horizontal="right" vertical="center"/>
    </xf>
    <xf numFmtId="2" fontId="3" fillId="0" borderId="0" xfId="1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 wrapText="1"/>
    </xf>
    <xf numFmtId="1" fontId="3" fillId="0" borderId="0" xfId="1" applyNumberFormat="1" applyFont="1" applyBorder="1" applyAlignment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1" fontId="4" fillId="0" borderId="0" xfId="1" applyNumberFormat="1" applyFont="1" applyBorder="1" applyAlignment="1">
      <alignment vertical="center"/>
    </xf>
    <xf numFmtId="14" fontId="4" fillId="4" borderId="1" xfId="1" applyNumberFormat="1" applyFont="1" applyFill="1" applyBorder="1" applyAlignment="1">
      <alignment horizontal="right" vertical="center" wrapText="1"/>
    </xf>
    <xf numFmtId="0" fontId="4" fillId="0" borderId="1" xfId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6" fontId="4" fillId="4" borderId="1" xfId="1" applyNumberFormat="1" applyFont="1" applyFill="1" applyBorder="1" applyAlignment="1">
      <alignment horizontal="center" vertical="center" wrapText="1"/>
    </xf>
    <xf numFmtId="20" fontId="0" fillId="0" borderId="1" xfId="0" applyNumberFormat="1" applyBorder="1" applyAlignment="1">
      <alignment vertical="center"/>
    </xf>
    <xf numFmtId="165" fontId="4" fillId="4" borderId="1" xfId="1" applyNumberFormat="1" applyFont="1" applyFill="1" applyBorder="1" applyAlignment="1">
      <alignment horizontal="right" vertical="center" wrapText="1"/>
    </xf>
    <xf numFmtId="165" fontId="4" fillId="0" borderId="1" xfId="1" applyNumberFormat="1" applyFont="1" applyFill="1" applyBorder="1" applyAlignment="1">
      <alignment horizontal="right" vertical="center" wrapText="1"/>
    </xf>
    <xf numFmtId="0" fontId="4" fillId="4" borderId="1" xfId="1" applyFont="1" applyFill="1" applyBorder="1" applyAlignment="1">
      <alignment horizontal="right" vertical="center" wrapText="1"/>
    </xf>
    <xf numFmtId="20" fontId="0" fillId="0" borderId="1" xfId="0" applyNumberFormat="1" applyBorder="1" applyAlignment="1">
      <alignment horizontal="right" vertical="center"/>
    </xf>
    <xf numFmtId="166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vertical="center"/>
    </xf>
    <xf numFmtId="165" fontId="4" fillId="0" borderId="1" xfId="1" applyNumberFormat="1" applyFont="1" applyFill="1" applyBorder="1" applyAlignment="1">
      <alignment vertical="center"/>
    </xf>
    <xf numFmtId="165" fontId="4" fillId="0" borderId="1" xfId="1" applyNumberFormat="1" applyFont="1" applyBorder="1" applyAlignment="1">
      <alignment horizontal="right" vertical="center"/>
    </xf>
    <xf numFmtId="0" fontId="4" fillId="0" borderId="1" xfId="1" applyFont="1" applyFill="1" applyBorder="1" applyAlignment="1">
      <alignment vertical="center"/>
    </xf>
    <xf numFmtId="166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vertical="center"/>
    </xf>
    <xf numFmtId="165" fontId="4" fillId="0" borderId="0" xfId="1" applyNumberFormat="1" applyFont="1" applyFill="1" applyBorder="1" applyAlignment="1">
      <alignment vertical="center"/>
    </xf>
    <xf numFmtId="2" fontId="4" fillId="0" borderId="0" xfId="1" applyNumberFormat="1" applyFont="1" applyBorder="1" applyAlignment="1">
      <alignment horizontal="right" vertical="center"/>
    </xf>
    <xf numFmtId="2" fontId="4" fillId="0" borderId="0" xfId="1" applyNumberFormat="1" applyFont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2" fontId="4" fillId="0" borderId="0" xfId="1" applyNumberFormat="1" applyFont="1" applyBorder="1" applyAlignment="1">
      <alignment horizontal="right" vertical="center" wrapText="1"/>
    </xf>
    <xf numFmtId="2" fontId="4" fillId="0" borderId="0" xfId="1" applyNumberFormat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/>
    <xf numFmtId="0" fontId="1" fillId="0" borderId="0" xfId="0" applyFont="1" applyFill="1"/>
    <xf numFmtId="0" fontId="11" fillId="0" borderId="0" xfId="0" applyFont="1" applyFill="1" applyBorder="1" applyAlignment="1">
      <alignment wrapText="1"/>
    </xf>
    <xf numFmtId="0" fontId="12" fillId="0" borderId="1" xfId="0" applyFont="1" applyFill="1" applyBorder="1" applyAlignment="1" applyProtection="1">
      <alignment horizontal="center" vertical="center" wrapText="1"/>
    </xf>
    <xf numFmtId="167" fontId="12" fillId="0" borderId="1" xfId="0" applyNumberFormat="1" applyFont="1" applyFill="1" applyBorder="1" applyAlignment="1" applyProtection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1" fillId="0" borderId="1" xfId="0" applyFont="1" applyFill="1" applyBorder="1"/>
    <xf numFmtId="0" fontId="11" fillId="0" borderId="0" xfId="0" applyFont="1" applyFill="1" applyBorder="1"/>
    <xf numFmtId="0" fontId="12" fillId="0" borderId="1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65" fontId="1" fillId="0" borderId="0" xfId="0" applyNumberFormat="1" applyFont="1" applyFill="1" applyAlignment="1">
      <alignment horizontal="center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top" wrapText="1"/>
    </xf>
    <xf numFmtId="1" fontId="0" fillId="0" borderId="1" xfId="0" applyNumberFormat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 vertical="top" wrapText="1"/>
    </xf>
    <xf numFmtId="1" fontId="0" fillId="0" borderId="1" xfId="0" applyNumberForma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0"/>
  <sheetViews>
    <sheetView tabSelected="1" workbookViewId="0">
      <pane ySplit="5" topLeftCell="A6" activePane="bottomLeft" state="frozen"/>
      <selection pane="bottomLeft" activeCell="E15" sqref="E15"/>
    </sheetView>
  </sheetViews>
  <sheetFormatPr defaultColWidth="11.28515625" defaultRowHeight="11.25" x14ac:dyDescent="0.15"/>
  <cols>
    <col min="1" max="2" width="11.28515625" style="113"/>
    <col min="3" max="3" width="20.7109375" style="114" bestFit="1" customWidth="1"/>
    <col min="4" max="4" width="18.7109375" style="114" bestFit="1" customWidth="1"/>
    <col min="5" max="5" width="20.28515625" style="114" bestFit="1" customWidth="1"/>
    <col min="6" max="7" width="11.28515625" style="115"/>
    <col min="8" max="8" width="17.5703125" style="109" bestFit="1" customWidth="1"/>
    <col min="9" max="9" width="11.28515625" style="115"/>
    <col min="10" max="16384" width="11.28515625" style="109"/>
  </cols>
  <sheetData>
    <row r="1" spans="1:43" s="101" customFormat="1" ht="15" x14ac:dyDescent="0.25">
      <c r="A1" s="95" t="s">
        <v>399</v>
      </c>
      <c r="B1" s="1"/>
      <c r="C1" s="96"/>
      <c r="D1" s="97"/>
      <c r="E1" s="97"/>
      <c r="F1" s="97"/>
      <c r="G1" s="98"/>
      <c r="H1" s="99"/>
      <c r="I1" s="126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</row>
    <row r="2" spans="1:43" s="101" customFormat="1" ht="15" x14ac:dyDescent="0.25">
      <c r="A2" s="95" t="s">
        <v>451</v>
      </c>
      <c r="B2" s="1"/>
      <c r="C2" s="96"/>
      <c r="D2" s="97"/>
      <c r="E2" s="97"/>
      <c r="F2" s="97"/>
      <c r="G2" s="98"/>
      <c r="H2" s="99"/>
      <c r="I2" s="126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</row>
    <row r="3" spans="1:43" s="101" customFormat="1" ht="15" x14ac:dyDescent="0.25">
      <c r="A3" s="95"/>
      <c r="B3" s="1"/>
      <c r="C3" s="96"/>
      <c r="D3" s="97"/>
      <c r="E3" s="97"/>
      <c r="F3" s="97"/>
      <c r="G3" s="98"/>
      <c r="H3" s="99"/>
      <c r="I3" s="126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</row>
    <row r="4" spans="1:43" ht="14.45" customHeight="1" x14ac:dyDescent="0.15">
      <c r="A4" s="137" t="s">
        <v>452</v>
      </c>
      <c r="B4" s="137" t="s">
        <v>453</v>
      </c>
      <c r="C4" s="137" t="s">
        <v>454</v>
      </c>
      <c r="D4" s="137" t="s">
        <v>789</v>
      </c>
      <c r="E4" s="137" t="s">
        <v>455</v>
      </c>
      <c r="F4" s="136" t="s">
        <v>456</v>
      </c>
      <c r="G4" s="136" t="s">
        <v>457</v>
      </c>
      <c r="H4" s="137" t="s">
        <v>458</v>
      </c>
      <c r="I4" s="138" t="s">
        <v>754</v>
      </c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</row>
    <row r="5" spans="1:43" s="102" customFormat="1" ht="60" x14ac:dyDescent="0.15">
      <c r="A5" s="137"/>
      <c r="B5" s="137"/>
      <c r="C5" s="137"/>
      <c r="D5" s="137"/>
      <c r="E5" s="137"/>
      <c r="F5" s="136"/>
      <c r="G5" s="136"/>
      <c r="H5" s="137"/>
      <c r="I5" s="127" t="s">
        <v>788</v>
      </c>
      <c r="J5" s="128" t="s">
        <v>755</v>
      </c>
      <c r="K5" s="128" t="s">
        <v>756</v>
      </c>
      <c r="L5" s="128" t="s">
        <v>757</v>
      </c>
      <c r="M5" s="128" t="s">
        <v>758</v>
      </c>
      <c r="N5" s="128" t="s">
        <v>759</v>
      </c>
      <c r="O5" s="128" t="s">
        <v>760</v>
      </c>
      <c r="P5" s="128" t="s">
        <v>761</v>
      </c>
      <c r="Q5" s="128" t="s">
        <v>762</v>
      </c>
      <c r="R5" s="128" t="s">
        <v>763</v>
      </c>
      <c r="S5" s="128" t="s">
        <v>764</v>
      </c>
      <c r="T5" s="128" t="s">
        <v>765</v>
      </c>
      <c r="U5" s="128" t="s">
        <v>766</v>
      </c>
      <c r="V5" s="128" t="s">
        <v>767</v>
      </c>
      <c r="W5" s="128" t="s">
        <v>768</v>
      </c>
      <c r="X5" s="128" t="s">
        <v>769</v>
      </c>
      <c r="Y5" s="128" t="s">
        <v>770</v>
      </c>
      <c r="Z5" s="128" t="s">
        <v>771</v>
      </c>
      <c r="AA5" s="128" t="s">
        <v>772</v>
      </c>
      <c r="AB5" s="128" t="s">
        <v>773</v>
      </c>
      <c r="AC5" s="128" t="s">
        <v>774</v>
      </c>
      <c r="AD5" s="128" t="s">
        <v>775</v>
      </c>
      <c r="AE5" s="128" t="s">
        <v>776</v>
      </c>
      <c r="AF5" s="128" t="s">
        <v>777</v>
      </c>
      <c r="AG5" s="128" t="s">
        <v>778</v>
      </c>
      <c r="AH5" s="128" t="s">
        <v>786</v>
      </c>
      <c r="AI5" s="128" t="s">
        <v>787</v>
      </c>
      <c r="AJ5" s="128" t="s">
        <v>785</v>
      </c>
      <c r="AK5" s="128" t="s">
        <v>779</v>
      </c>
      <c r="AL5" s="128" t="s">
        <v>780</v>
      </c>
      <c r="AM5" s="128" t="s">
        <v>781</v>
      </c>
      <c r="AN5" s="128" t="s">
        <v>782</v>
      </c>
      <c r="AO5" s="128" t="s">
        <v>783</v>
      </c>
      <c r="AP5" s="128" t="s">
        <v>784</v>
      </c>
    </row>
    <row r="6" spans="1:43" ht="15" customHeight="1" x14ac:dyDescent="0.25">
      <c r="A6" s="103">
        <v>8</v>
      </c>
      <c r="B6" s="103">
        <v>61</v>
      </c>
      <c r="C6" s="104">
        <v>42150.640416666669</v>
      </c>
      <c r="D6" s="105">
        <v>42151.583692129629</v>
      </c>
      <c r="E6" s="105">
        <v>42162.962696759256</v>
      </c>
      <c r="F6" s="106">
        <v>22.638611111033242</v>
      </c>
      <c r="G6" s="107">
        <v>273.09611111105187</v>
      </c>
      <c r="H6" s="108" t="s">
        <v>459</v>
      </c>
      <c r="I6" s="129">
        <v>219.03181457519531</v>
      </c>
      <c r="J6" s="130">
        <v>0</v>
      </c>
      <c r="K6" s="130">
        <v>0</v>
      </c>
      <c r="L6" s="130">
        <v>1043.31640625</v>
      </c>
      <c r="M6" s="130">
        <v>920.982421875</v>
      </c>
      <c r="N6" s="130">
        <v>1590.4716796875</v>
      </c>
      <c r="O6" s="130">
        <v>1581.541015625</v>
      </c>
      <c r="P6" s="130">
        <v>1584.3092041015625</v>
      </c>
      <c r="Q6" s="130">
        <v>1584.93603515625</v>
      </c>
      <c r="R6" s="130">
        <v>1213.787353515625</v>
      </c>
      <c r="S6" s="130">
        <v>1535.0340576171875</v>
      </c>
      <c r="T6" s="130">
        <v>0</v>
      </c>
      <c r="U6" s="130">
        <v>0</v>
      </c>
      <c r="V6" s="130">
        <v>0</v>
      </c>
      <c r="W6" s="130">
        <v>0</v>
      </c>
      <c r="X6" s="130">
        <v>0</v>
      </c>
      <c r="Y6" s="130">
        <v>0</v>
      </c>
      <c r="Z6" s="130">
        <v>0</v>
      </c>
      <c r="AA6" s="130">
        <v>0</v>
      </c>
      <c r="AB6" s="130">
        <v>0</v>
      </c>
      <c r="AC6" s="130">
        <v>0</v>
      </c>
      <c r="AD6" s="130">
        <v>0</v>
      </c>
      <c r="AE6" s="130">
        <v>0</v>
      </c>
      <c r="AF6" s="130">
        <v>0</v>
      </c>
      <c r="AG6" s="130">
        <v>0</v>
      </c>
      <c r="AH6" s="130">
        <v>0</v>
      </c>
      <c r="AI6" s="130">
        <v>0</v>
      </c>
      <c r="AJ6" s="130">
        <v>0</v>
      </c>
      <c r="AK6" s="130">
        <v>350.00021362304687</v>
      </c>
      <c r="AL6" s="130">
        <v>39.999900817871094</v>
      </c>
      <c r="AM6" s="130">
        <v>65</v>
      </c>
      <c r="AN6" s="130">
        <v>0</v>
      </c>
      <c r="AO6" s="130">
        <v>0</v>
      </c>
      <c r="AP6" s="130">
        <v>0</v>
      </c>
      <c r="AQ6"/>
    </row>
    <row r="7" spans="1:43" ht="15" customHeight="1" x14ac:dyDescent="0.15">
      <c r="A7" s="103">
        <v>8</v>
      </c>
      <c r="B7" s="103">
        <v>71</v>
      </c>
      <c r="C7" s="104">
        <v>42156.752835648149</v>
      </c>
      <c r="D7" s="105" t="s">
        <v>460</v>
      </c>
      <c r="E7" s="110" t="s">
        <v>460</v>
      </c>
      <c r="F7" s="106" t="s">
        <v>460</v>
      </c>
      <c r="G7" s="107" t="s">
        <v>460</v>
      </c>
      <c r="H7" s="108" t="s">
        <v>461</v>
      </c>
      <c r="I7" s="131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</row>
    <row r="8" spans="1:43" ht="15" customHeight="1" x14ac:dyDescent="0.15">
      <c r="A8" s="103">
        <v>8</v>
      </c>
      <c r="B8" s="103">
        <v>161</v>
      </c>
      <c r="C8" s="104">
        <v>42154.625</v>
      </c>
      <c r="D8" s="105">
        <v>42165.771493055552</v>
      </c>
      <c r="E8" s="105">
        <v>42165.774050925924</v>
      </c>
      <c r="F8" s="106">
        <v>267.51583333325107</v>
      </c>
      <c r="G8" s="107">
        <v>6.1388888920191675E-2</v>
      </c>
      <c r="H8" s="108" t="s">
        <v>753</v>
      </c>
      <c r="I8" s="131">
        <v>219.6177673</v>
      </c>
      <c r="J8" s="132">
        <v>681.28369139999995</v>
      </c>
      <c r="K8" s="132">
        <v>719.6033936</v>
      </c>
      <c r="L8" s="132">
        <v>1005.230896</v>
      </c>
      <c r="M8" s="132">
        <v>1074.4991460000001</v>
      </c>
      <c r="N8" s="132">
        <v>1569.1583250000001</v>
      </c>
      <c r="O8" s="132">
        <v>1702.7502440000001</v>
      </c>
      <c r="P8" s="132">
        <v>1649.6256100000001</v>
      </c>
      <c r="Q8" s="132">
        <v>1696.5905760000001</v>
      </c>
      <c r="R8" s="132">
        <v>1617.669678</v>
      </c>
      <c r="S8" s="132">
        <v>1504.7739260000001</v>
      </c>
      <c r="T8" s="132">
        <v>0</v>
      </c>
      <c r="U8" s="132">
        <v>3655.9921880000002</v>
      </c>
      <c r="V8" s="132">
        <v>0</v>
      </c>
      <c r="W8" s="132">
        <v>0</v>
      </c>
      <c r="X8" s="132">
        <v>0</v>
      </c>
      <c r="Y8" s="132">
        <v>0</v>
      </c>
      <c r="Z8" s="132">
        <v>0</v>
      </c>
      <c r="AA8" s="132">
        <v>0</v>
      </c>
      <c r="AB8" s="132">
        <v>0</v>
      </c>
      <c r="AC8" s="132">
        <v>0</v>
      </c>
      <c r="AD8" s="132">
        <v>0</v>
      </c>
      <c r="AE8" s="132">
        <v>0</v>
      </c>
      <c r="AF8" s="132">
        <v>0</v>
      </c>
      <c r="AG8" s="132">
        <v>0</v>
      </c>
      <c r="AH8" s="132">
        <v>0</v>
      </c>
      <c r="AI8" s="132">
        <v>0</v>
      </c>
      <c r="AJ8" s="132">
        <v>0</v>
      </c>
      <c r="AK8" s="132">
        <v>350.0002136</v>
      </c>
      <c r="AL8" s="132">
        <v>39.999900820000001</v>
      </c>
      <c r="AM8" s="132">
        <v>65</v>
      </c>
      <c r="AN8" s="132">
        <v>200</v>
      </c>
      <c r="AO8" s="132">
        <v>0</v>
      </c>
      <c r="AP8" s="132">
        <v>0</v>
      </c>
    </row>
    <row r="9" spans="1:43" ht="15" customHeight="1" x14ac:dyDescent="0.25">
      <c r="A9" s="103">
        <v>8</v>
      </c>
      <c r="B9" s="103">
        <v>163</v>
      </c>
      <c r="C9" s="104">
        <v>42148.729166666664</v>
      </c>
      <c r="D9" s="105">
        <v>42174.771724537037</v>
      </c>
      <c r="E9" s="105">
        <v>42179.203356481485</v>
      </c>
      <c r="F9" s="106">
        <v>625.02138888894115</v>
      </c>
      <c r="G9" s="107">
        <v>106.35916666674893</v>
      </c>
      <c r="H9" s="108" t="s">
        <v>459</v>
      </c>
      <c r="I9" s="129">
        <v>219.55720520019531</v>
      </c>
      <c r="J9" s="130">
        <v>773.7562255859375</v>
      </c>
      <c r="K9" s="130">
        <v>901.86236572265625</v>
      </c>
      <c r="L9" s="130">
        <v>827.2740478515625</v>
      </c>
      <c r="M9" s="130">
        <v>922.166015625</v>
      </c>
      <c r="N9" s="130">
        <v>1310.6314697265625</v>
      </c>
      <c r="O9" s="130">
        <v>1482.3087158203125</v>
      </c>
      <c r="P9" s="130">
        <v>1433.091552734375</v>
      </c>
      <c r="Q9" s="130">
        <v>1429.6278076171875</v>
      </c>
      <c r="R9" s="130">
        <v>1633.85595703125</v>
      </c>
      <c r="S9" s="130">
        <v>1366.705322265625</v>
      </c>
      <c r="T9" s="130">
        <v>4229.380859375</v>
      </c>
      <c r="U9" s="130">
        <v>10078.02734375</v>
      </c>
      <c r="V9" s="130">
        <v>3732.743896484375</v>
      </c>
      <c r="W9" s="130">
        <v>0</v>
      </c>
      <c r="X9" s="130">
        <v>0</v>
      </c>
      <c r="Y9" s="130">
        <v>0</v>
      </c>
      <c r="Z9" s="130">
        <v>0</v>
      </c>
      <c r="AA9" s="130">
        <v>0</v>
      </c>
      <c r="AB9" s="130">
        <v>0</v>
      </c>
      <c r="AC9" s="130">
        <v>0</v>
      </c>
      <c r="AD9" s="130">
        <v>0</v>
      </c>
      <c r="AE9" s="130">
        <v>0</v>
      </c>
      <c r="AF9" s="130">
        <v>0</v>
      </c>
      <c r="AG9" s="130">
        <v>0</v>
      </c>
      <c r="AH9" s="130">
        <v>0</v>
      </c>
      <c r="AI9" s="130">
        <v>0</v>
      </c>
      <c r="AJ9" s="130">
        <v>1457.7125244140625</v>
      </c>
      <c r="AK9" s="130">
        <v>349.99984741210937</v>
      </c>
      <c r="AL9" s="130">
        <v>39.999900817871094</v>
      </c>
      <c r="AM9" s="130">
        <v>65</v>
      </c>
      <c r="AN9" s="130">
        <v>0</v>
      </c>
      <c r="AO9" s="130">
        <v>0</v>
      </c>
      <c r="AP9" s="130">
        <v>0</v>
      </c>
    </row>
    <row r="10" spans="1:43" ht="15" customHeight="1" x14ac:dyDescent="0.15">
      <c r="A10" s="103">
        <v>8</v>
      </c>
      <c r="B10" s="103">
        <v>167</v>
      </c>
      <c r="C10" s="104">
        <v>42155.644641203704</v>
      </c>
      <c r="D10" s="105">
        <v>42163.437777777777</v>
      </c>
      <c r="E10" s="105">
        <v>42167.597916666666</v>
      </c>
      <c r="F10" s="106">
        <v>187.03527777775889</v>
      </c>
      <c r="G10" s="107">
        <v>99.843333333323244</v>
      </c>
      <c r="H10" s="108" t="s">
        <v>753</v>
      </c>
      <c r="I10" s="131">
        <v>219.45295719999999</v>
      </c>
      <c r="J10" s="132">
        <v>976.23529050000002</v>
      </c>
      <c r="K10" s="132">
        <v>1035.400635</v>
      </c>
      <c r="L10" s="132">
        <v>927.1193237</v>
      </c>
      <c r="M10" s="132">
        <v>1067.397461</v>
      </c>
      <c r="N10" s="132">
        <v>1609.61499</v>
      </c>
      <c r="O10" s="132">
        <v>1702.3670649999999</v>
      </c>
      <c r="P10" s="132">
        <v>1706.6423339999999</v>
      </c>
      <c r="Q10" s="132">
        <v>1686.0383300000001</v>
      </c>
      <c r="R10" s="132">
        <v>1801.307129</v>
      </c>
      <c r="S10" s="132">
        <v>1512.8226320000001</v>
      </c>
      <c r="T10" s="132">
        <v>0</v>
      </c>
      <c r="U10" s="132">
        <v>1204.302612</v>
      </c>
      <c r="V10" s="132">
        <v>0</v>
      </c>
      <c r="W10" s="132">
        <v>0</v>
      </c>
      <c r="X10" s="132">
        <v>0</v>
      </c>
      <c r="Y10" s="132">
        <v>0</v>
      </c>
      <c r="Z10" s="132">
        <v>0</v>
      </c>
      <c r="AA10" s="132">
        <v>0</v>
      </c>
      <c r="AB10" s="132">
        <v>0</v>
      </c>
      <c r="AC10" s="132">
        <v>0</v>
      </c>
      <c r="AD10" s="132">
        <v>0</v>
      </c>
      <c r="AE10" s="132">
        <v>0</v>
      </c>
      <c r="AF10" s="132">
        <v>0</v>
      </c>
      <c r="AG10" s="132">
        <v>0</v>
      </c>
      <c r="AH10" s="132">
        <v>0</v>
      </c>
      <c r="AI10" s="132">
        <v>0</v>
      </c>
      <c r="AJ10" s="132">
        <v>1434.324341</v>
      </c>
      <c r="AK10" s="132">
        <v>350.00015259999998</v>
      </c>
      <c r="AL10" s="132">
        <v>39.999900820000001</v>
      </c>
      <c r="AM10" s="132">
        <v>65</v>
      </c>
      <c r="AN10" s="132">
        <v>200</v>
      </c>
      <c r="AO10" s="132">
        <v>0</v>
      </c>
      <c r="AP10" s="132">
        <v>0</v>
      </c>
    </row>
    <row r="11" spans="1:43" ht="15" customHeight="1" x14ac:dyDescent="0.15">
      <c r="A11" s="103">
        <v>8</v>
      </c>
      <c r="B11" s="103">
        <v>186</v>
      </c>
      <c r="C11" s="104">
        <v>42141.590277777781</v>
      </c>
      <c r="D11" s="105">
        <v>42170.272245370368</v>
      </c>
      <c r="E11" s="105">
        <v>42180.433703703704</v>
      </c>
      <c r="F11" s="106">
        <v>688.3672222220921</v>
      </c>
      <c r="G11" s="107">
        <v>243.87500000005821</v>
      </c>
      <c r="H11" s="108" t="s">
        <v>462</v>
      </c>
      <c r="I11" s="131">
        <v>219.4277649</v>
      </c>
      <c r="J11" s="132">
        <v>762.45959470000003</v>
      </c>
      <c r="K11" s="132">
        <v>919.37786870000002</v>
      </c>
      <c r="L11" s="132">
        <v>951.16857909999999</v>
      </c>
      <c r="M11" s="132">
        <v>973.41723630000001</v>
      </c>
      <c r="N11" s="132">
        <v>1237.403198</v>
      </c>
      <c r="O11" s="132">
        <v>1274.299072</v>
      </c>
      <c r="P11" s="132">
        <v>1540.1877440000001</v>
      </c>
      <c r="Q11" s="132">
        <v>1416.984009</v>
      </c>
      <c r="R11" s="132">
        <v>1683.079712</v>
      </c>
      <c r="S11" s="132">
        <v>1410.3873289999999</v>
      </c>
      <c r="T11" s="132">
        <v>5752.7705079999996</v>
      </c>
      <c r="U11" s="132">
        <v>6383.3759769999997</v>
      </c>
      <c r="V11" s="132">
        <v>3658.4497070000002</v>
      </c>
      <c r="W11" s="132">
        <v>0</v>
      </c>
      <c r="X11" s="132">
        <v>0</v>
      </c>
      <c r="Y11" s="132">
        <v>0</v>
      </c>
      <c r="Z11" s="132">
        <v>0</v>
      </c>
      <c r="AA11" s="132">
        <v>0</v>
      </c>
      <c r="AB11" s="132">
        <v>0</v>
      </c>
      <c r="AC11" s="132">
        <v>0</v>
      </c>
      <c r="AD11" s="132">
        <v>0</v>
      </c>
      <c r="AE11" s="132">
        <v>0</v>
      </c>
      <c r="AF11" s="132">
        <v>0</v>
      </c>
      <c r="AG11" s="132">
        <v>0</v>
      </c>
      <c r="AH11" s="132">
        <v>0</v>
      </c>
      <c r="AI11" s="132">
        <v>0</v>
      </c>
      <c r="AJ11" s="132">
        <v>1440.4536129999999</v>
      </c>
      <c r="AK11" s="132">
        <v>349.9998779</v>
      </c>
      <c r="AL11" s="132">
        <v>39.999900820000001</v>
      </c>
      <c r="AM11" s="132">
        <v>65</v>
      </c>
      <c r="AN11" s="132">
        <v>0</v>
      </c>
      <c r="AO11" s="132">
        <v>200</v>
      </c>
      <c r="AP11" s="132">
        <v>0</v>
      </c>
    </row>
    <row r="12" spans="1:43" ht="15" customHeight="1" x14ac:dyDescent="0.25">
      <c r="A12" s="103">
        <v>8</v>
      </c>
      <c r="B12" s="103">
        <v>187</v>
      </c>
      <c r="C12" s="104">
        <v>42141.590277777781</v>
      </c>
      <c r="D12" s="105">
        <v>42147.38082175926</v>
      </c>
      <c r="E12" s="105">
        <v>42157.485081018516</v>
      </c>
      <c r="F12" s="106">
        <v>138.97305555548519</v>
      </c>
      <c r="G12" s="107">
        <v>242.50222222215962</v>
      </c>
      <c r="H12" s="108" t="s">
        <v>753</v>
      </c>
      <c r="I12" s="129">
        <v>219.30647277832031</v>
      </c>
      <c r="J12" s="130">
        <v>849.4896240234375</v>
      </c>
      <c r="K12" s="130">
        <v>906.00732421875</v>
      </c>
      <c r="L12" s="130">
        <v>855.52301025390625</v>
      </c>
      <c r="M12" s="130">
        <v>764.413330078125</v>
      </c>
      <c r="N12" s="130">
        <v>1520.6463623046875</v>
      </c>
      <c r="O12" s="130">
        <v>1577.8480224609375</v>
      </c>
      <c r="P12" s="130">
        <v>1492.971435546875</v>
      </c>
      <c r="Q12" s="130">
        <v>1469.0684814453125</v>
      </c>
      <c r="R12" s="130">
        <v>1668.9586181640625</v>
      </c>
      <c r="S12" s="130">
        <v>1383.580078125</v>
      </c>
      <c r="T12" s="130">
        <v>4375.89697265625</v>
      </c>
      <c r="U12" s="130">
        <v>9841.068359375</v>
      </c>
      <c r="V12" s="130">
        <v>3536.123779296875</v>
      </c>
      <c r="W12" s="130">
        <v>0</v>
      </c>
      <c r="X12" s="130">
        <v>0</v>
      </c>
      <c r="Y12" s="130">
        <v>0</v>
      </c>
      <c r="Z12" s="130">
        <v>0</v>
      </c>
      <c r="AA12" s="130">
        <v>0</v>
      </c>
      <c r="AB12" s="130">
        <v>0</v>
      </c>
      <c r="AC12" s="130">
        <v>0</v>
      </c>
      <c r="AD12" s="130">
        <v>0</v>
      </c>
      <c r="AE12" s="130">
        <v>0</v>
      </c>
      <c r="AF12" s="130">
        <v>0</v>
      </c>
      <c r="AG12" s="130">
        <v>0</v>
      </c>
      <c r="AH12" s="130">
        <v>0</v>
      </c>
      <c r="AI12" s="130">
        <v>0</v>
      </c>
      <c r="AJ12" s="130">
        <v>0</v>
      </c>
      <c r="AK12" s="130">
        <v>349.99984741210937</v>
      </c>
      <c r="AL12" s="130">
        <v>39.999900817871094</v>
      </c>
      <c r="AM12" s="130">
        <v>65</v>
      </c>
      <c r="AN12" s="130">
        <v>0</v>
      </c>
      <c r="AO12" s="130">
        <v>200</v>
      </c>
      <c r="AP12" s="130">
        <v>0</v>
      </c>
    </row>
    <row r="13" spans="1:43" ht="15" customHeight="1" x14ac:dyDescent="0.15">
      <c r="A13" s="103">
        <v>8</v>
      </c>
      <c r="B13" s="103">
        <v>188</v>
      </c>
      <c r="C13" s="104">
        <v>42141.590277777781</v>
      </c>
      <c r="D13" s="105">
        <v>42170.443425925929</v>
      </c>
      <c r="E13" s="105">
        <v>42170.848692129628</v>
      </c>
      <c r="F13" s="106">
        <v>692.47555555554572</v>
      </c>
      <c r="G13" s="107">
        <v>9.7263888887828216</v>
      </c>
      <c r="H13" s="108" t="s">
        <v>459</v>
      </c>
      <c r="I13" s="131">
        <v>219.56283569999999</v>
      </c>
      <c r="J13" s="132">
        <v>941.34967040000004</v>
      </c>
      <c r="K13" s="132">
        <v>1018.359558</v>
      </c>
      <c r="L13" s="132">
        <v>1061.772095</v>
      </c>
      <c r="M13" s="132">
        <v>1033.3088379999999</v>
      </c>
      <c r="N13" s="132">
        <v>1455.497192</v>
      </c>
      <c r="O13" s="132">
        <v>1646.3638920000001</v>
      </c>
      <c r="P13" s="132">
        <v>1670.4073490000001</v>
      </c>
      <c r="Q13" s="132">
        <v>1638.071533</v>
      </c>
      <c r="R13" s="132">
        <v>1712.953857</v>
      </c>
      <c r="S13" s="132">
        <v>1488.746948</v>
      </c>
      <c r="T13" s="132">
        <v>0</v>
      </c>
      <c r="U13" s="132">
        <v>4702.8374020000001</v>
      </c>
      <c r="V13" s="132">
        <v>0</v>
      </c>
      <c r="W13" s="132">
        <v>0</v>
      </c>
      <c r="X13" s="132">
        <v>0</v>
      </c>
      <c r="Y13" s="132">
        <v>0</v>
      </c>
      <c r="Z13" s="132">
        <v>0</v>
      </c>
      <c r="AA13" s="132">
        <v>0</v>
      </c>
      <c r="AB13" s="132">
        <v>0</v>
      </c>
      <c r="AC13" s="132">
        <v>0</v>
      </c>
      <c r="AD13" s="132">
        <v>0</v>
      </c>
      <c r="AE13" s="132">
        <v>0</v>
      </c>
      <c r="AF13" s="132">
        <v>0</v>
      </c>
      <c r="AG13" s="132">
        <v>0</v>
      </c>
      <c r="AH13" s="132">
        <v>0</v>
      </c>
      <c r="AI13" s="132">
        <v>0</v>
      </c>
      <c r="AJ13" s="132">
        <v>0</v>
      </c>
      <c r="AK13" s="132">
        <v>350.0001221</v>
      </c>
      <c r="AL13" s="132">
        <v>39.999900820000001</v>
      </c>
      <c r="AM13" s="132">
        <v>65</v>
      </c>
      <c r="AN13" s="132">
        <v>0</v>
      </c>
      <c r="AO13" s="132">
        <v>0</v>
      </c>
      <c r="AP13" s="132">
        <v>0</v>
      </c>
    </row>
    <row r="14" spans="1:43" ht="15" customHeight="1" x14ac:dyDescent="0.15">
      <c r="A14" s="103">
        <v>8</v>
      </c>
      <c r="B14" s="103">
        <v>189</v>
      </c>
      <c r="C14" s="104">
        <v>42141.590277777781</v>
      </c>
      <c r="D14" s="105">
        <v>42143.037118055552</v>
      </c>
      <c r="E14" s="105">
        <v>42143.422800925924</v>
      </c>
      <c r="F14" s="106">
        <v>34.72416666650679</v>
      </c>
      <c r="G14" s="107">
        <v>9.2563888889271766</v>
      </c>
      <c r="H14" s="111" t="s">
        <v>462</v>
      </c>
      <c r="I14" s="131">
        <v>219.5262146</v>
      </c>
      <c r="J14" s="132">
        <v>0</v>
      </c>
      <c r="K14" s="132">
        <v>0</v>
      </c>
      <c r="L14" s="132">
        <v>0</v>
      </c>
      <c r="M14" s="132">
        <v>0</v>
      </c>
      <c r="N14" s="132">
        <v>1688.4578859999999</v>
      </c>
      <c r="O14" s="132">
        <v>1603.4760739999999</v>
      </c>
      <c r="P14" s="132">
        <v>1535.165894</v>
      </c>
      <c r="Q14" s="132">
        <v>1640.6381839999999</v>
      </c>
      <c r="R14" s="132">
        <v>0</v>
      </c>
      <c r="S14" s="132">
        <v>1456.544067</v>
      </c>
      <c r="T14" s="132">
        <v>0</v>
      </c>
      <c r="U14" s="132">
        <v>0</v>
      </c>
      <c r="V14" s="132">
        <v>0</v>
      </c>
      <c r="W14" s="132">
        <v>0</v>
      </c>
      <c r="X14" s="132">
        <v>0</v>
      </c>
      <c r="Y14" s="132">
        <v>0</v>
      </c>
      <c r="Z14" s="132">
        <v>0</v>
      </c>
      <c r="AA14" s="132">
        <v>0</v>
      </c>
      <c r="AB14" s="132">
        <v>0</v>
      </c>
      <c r="AC14" s="132">
        <v>0</v>
      </c>
      <c r="AD14" s="132">
        <v>0</v>
      </c>
      <c r="AE14" s="132">
        <v>0</v>
      </c>
      <c r="AF14" s="132">
        <v>0</v>
      </c>
      <c r="AG14" s="132">
        <v>0</v>
      </c>
      <c r="AH14" s="132">
        <v>0</v>
      </c>
      <c r="AI14" s="132">
        <v>0</v>
      </c>
      <c r="AJ14" s="132">
        <v>0</v>
      </c>
      <c r="AK14" s="132">
        <v>350.00036619999997</v>
      </c>
      <c r="AL14" s="132">
        <v>39.999900820000001</v>
      </c>
      <c r="AM14" s="132">
        <v>65</v>
      </c>
      <c r="AN14" s="132">
        <v>200</v>
      </c>
      <c r="AO14" s="132">
        <v>0</v>
      </c>
      <c r="AP14" s="132">
        <v>0</v>
      </c>
    </row>
    <row r="15" spans="1:43" ht="15" customHeight="1" x14ac:dyDescent="0.15">
      <c r="A15" s="103">
        <v>8</v>
      </c>
      <c r="B15" s="103">
        <v>190</v>
      </c>
      <c r="C15" s="104">
        <v>42141.590277777781</v>
      </c>
      <c r="D15" s="105">
        <v>42144.556516203702</v>
      </c>
      <c r="E15" s="112" t="s">
        <v>460</v>
      </c>
      <c r="F15" s="106">
        <v>71.189722222101409</v>
      </c>
      <c r="G15" s="107" t="s">
        <v>460</v>
      </c>
      <c r="H15" s="108" t="s">
        <v>463</v>
      </c>
      <c r="I15" s="131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</row>
    <row r="16" spans="1:43" ht="15" customHeight="1" x14ac:dyDescent="0.15">
      <c r="A16" s="103">
        <v>8</v>
      </c>
      <c r="B16" s="103">
        <v>191</v>
      </c>
      <c r="C16" s="104">
        <v>42148.729166666664</v>
      </c>
      <c r="D16" s="105">
        <v>42188.229780092595</v>
      </c>
      <c r="E16" s="105">
        <v>42192.536793981482</v>
      </c>
      <c r="F16" s="106">
        <v>948.01472222234588</v>
      </c>
      <c r="G16" s="107">
        <v>103.36833333328832</v>
      </c>
      <c r="H16" s="108" t="s">
        <v>459</v>
      </c>
      <c r="I16" s="131">
        <v>219.47190860000001</v>
      </c>
      <c r="J16" s="132">
        <v>0</v>
      </c>
      <c r="K16" s="132">
        <v>0</v>
      </c>
      <c r="L16" s="132">
        <v>0</v>
      </c>
      <c r="M16" s="132">
        <v>0</v>
      </c>
      <c r="N16" s="132">
        <v>816.65002440000001</v>
      </c>
      <c r="O16" s="132">
        <v>817.14709470000003</v>
      </c>
      <c r="P16" s="132">
        <v>1550.8201899999999</v>
      </c>
      <c r="Q16" s="132">
        <v>1495.6541749999999</v>
      </c>
      <c r="R16" s="132">
        <v>0</v>
      </c>
      <c r="S16" s="132">
        <v>1357.5335689999999</v>
      </c>
      <c r="T16" s="132">
        <v>0</v>
      </c>
      <c r="U16" s="132">
        <v>0</v>
      </c>
      <c r="V16" s="132">
        <v>0</v>
      </c>
      <c r="W16" s="132">
        <v>0</v>
      </c>
      <c r="X16" s="132">
        <v>0</v>
      </c>
      <c r="Y16" s="132">
        <v>0</v>
      </c>
      <c r="Z16" s="132">
        <v>0</v>
      </c>
      <c r="AA16" s="132">
        <v>0</v>
      </c>
      <c r="AB16" s="132">
        <v>0</v>
      </c>
      <c r="AC16" s="132">
        <v>0</v>
      </c>
      <c r="AD16" s="132">
        <v>0</v>
      </c>
      <c r="AE16" s="132">
        <v>0</v>
      </c>
      <c r="AF16" s="132">
        <v>0</v>
      </c>
      <c r="AG16" s="132">
        <v>0</v>
      </c>
      <c r="AH16" s="132">
        <v>0</v>
      </c>
      <c r="AI16" s="132">
        <v>0</v>
      </c>
      <c r="AJ16" s="132">
        <v>0</v>
      </c>
      <c r="AK16" s="132">
        <v>350.00039670000001</v>
      </c>
      <c r="AL16" s="132">
        <v>39.999900820000001</v>
      </c>
      <c r="AM16" s="132">
        <v>65</v>
      </c>
      <c r="AN16" s="132">
        <v>0</v>
      </c>
      <c r="AO16" s="132">
        <v>200</v>
      </c>
      <c r="AP16" s="132">
        <v>0</v>
      </c>
    </row>
    <row r="17" spans="1:42" ht="15" customHeight="1" x14ac:dyDescent="0.15">
      <c r="A17" s="103">
        <v>8</v>
      </c>
      <c r="B17" s="103">
        <v>192</v>
      </c>
      <c r="C17" s="104">
        <v>42148.729166666664</v>
      </c>
      <c r="D17" s="105">
        <v>42156.435335648152</v>
      </c>
      <c r="E17" s="105">
        <v>42157.069467592592</v>
      </c>
      <c r="F17" s="106">
        <v>184.94805555569474</v>
      </c>
      <c r="G17" s="107">
        <v>15.219166666560341</v>
      </c>
      <c r="H17" s="108" t="s">
        <v>459</v>
      </c>
      <c r="I17" s="131">
        <v>219.03181459999999</v>
      </c>
      <c r="J17" s="132">
        <v>256.77804570000001</v>
      </c>
      <c r="K17" s="132">
        <v>241.9486847</v>
      </c>
      <c r="L17" s="132">
        <v>257.64910889999999</v>
      </c>
      <c r="M17" s="132">
        <v>750.29797359999998</v>
      </c>
      <c r="N17" s="132">
        <v>741.79583739999998</v>
      </c>
      <c r="O17" s="132">
        <v>694.86688230000004</v>
      </c>
      <c r="P17" s="132">
        <v>964.88989260000005</v>
      </c>
      <c r="Q17" s="132">
        <v>972.50244139999995</v>
      </c>
      <c r="R17" s="132">
        <v>457.26528930000001</v>
      </c>
      <c r="S17" s="132">
        <v>1355.451294</v>
      </c>
      <c r="T17" s="132">
        <v>8424.4199219999991</v>
      </c>
      <c r="U17" s="132">
        <v>9430.5048829999996</v>
      </c>
      <c r="V17" s="132">
        <v>0</v>
      </c>
      <c r="W17" s="132">
        <v>0</v>
      </c>
      <c r="X17" s="132">
        <v>0</v>
      </c>
      <c r="Y17" s="132">
        <v>0</v>
      </c>
      <c r="Z17" s="132">
        <v>0</v>
      </c>
      <c r="AA17" s="132">
        <v>0</v>
      </c>
      <c r="AB17" s="132">
        <v>0</v>
      </c>
      <c r="AC17" s="132">
        <v>0</v>
      </c>
      <c r="AD17" s="132">
        <v>0</v>
      </c>
      <c r="AE17" s="132">
        <v>0</v>
      </c>
      <c r="AF17" s="132">
        <v>0</v>
      </c>
      <c r="AG17" s="132">
        <v>0</v>
      </c>
      <c r="AH17" s="132">
        <v>0</v>
      </c>
      <c r="AI17" s="132">
        <v>0</v>
      </c>
      <c r="AJ17" s="132">
        <v>0</v>
      </c>
      <c r="AK17" s="132">
        <v>350.00003049999998</v>
      </c>
      <c r="AL17" s="132">
        <v>39.999900820000001</v>
      </c>
      <c r="AM17" s="132">
        <v>65</v>
      </c>
      <c r="AN17" s="132">
        <v>0</v>
      </c>
      <c r="AO17" s="132">
        <v>0</v>
      </c>
      <c r="AP17" s="132">
        <v>0</v>
      </c>
    </row>
    <row r="18" spans="1:42" ht="15" customHeight="1" x14ac:dyDescent="0.15">
      <c r="A18" s="103">
        <v>8</v>
      </c>
      <c r="B18" s="103">
        <v>193</v>
      </c>
      <c r="C18" s="104">
        <v>42148.729166666664</v>
      </c>
      <c r="D18" s="105">
        <v>42178.152997685182</v>
      </c>
      <c r="E18" s="105">
        <v>42178.154004629629</v>
      </c>
      <c r="F18" s="106">
        <v>706.17194444441702</v>
      </c>
      <c r="G18" s="107">
        <v>2.4166666727978736E-2</v>
      </c>
      <c r="H18" s="108" t="s">
        <v>753</v>
      </c>
      <c r="I18" s="131">
        <v>219.6360779</v>
      </c>
      <c r="J18" s="132">
        <v>880.91809079999996</v>
      </c>
      <c r="K18" s="132">
        <v>976.51312259999997</v>
      </c>
      <c r="L18" s="132">
        <v>1023.230042</v>
      </c>
      <c r="M18" s="132">
        <v>1025.141846</v>
      </c>
      <c r="N18" s="132">
        <v>1408.145996</v>
      </c>
      <c r="O18" s="132">
        <v>1535.5535890000001</v>
      </c>
      <c r="P18" s="132">
        <v>1514.3242190000001</v>
      </c>
      <c r="Q18" s="132">
        <v>1515.4207759999999</v>
      </c>
      <c r="R18" s="132">
        <v>1708.3957519999999</v>
      </c>
      <c r="S18" s="132">
        <v>1461.771851</v>
      </c>
      <c r="T18" s="132">
        <v>841.95837400000005</v>
      </c>
      <c r="U18" s="132">
        <v>6943.1118159999996</v>
      </c>
      <c r="V18" s="132">
        <v>3795.5639649999998</v>
      </c>
      <c r="W18" s="132">
        <v>0</v>
      </c>
      <c r="X18" s="132">
        <v>0</v>
      </c>
      <c r="Y18" s="132">
        <v>0</v>
      </c>
      <c r="Z18" s="132">
        <v>0</v>
      </c>
      <c r="AA18" s="132">
        <v>0</v>
      </c>
      <c r="AB18" s="132">
        <v>0</v>
      </c>
      <c r="AC18" s="132">
        <v>0</v>
      </c>
      <c r="AD18" s="132">
        <v>0</v>
      </c>
      <c r="AE18" s="132">
        <v>0</v>
      </c>
      <c r="AF18" s="132">
        <v>0</v>
      </c>
      <c r="AG18" s="132">
        <v>0</v>
      </c>
      <c r="AH18" s="132">
        <v>0</v>
      </c>
      <c r="AI18" s="132">
        <v>0</v>
      </c>
      <c r="AJ18" s="132">
        <v>0</v>
      </c>
      <c r="AK18" s="132">
        <v>350</v>
      </c>
      <c r="AL18" s="132">
        <v>39.999900820000001</v>
      </c>
      <c r="AM18" s="132">
        <v>65</v>
      </c>
      <c r="AN18" s="132">
        <v>0</v>
      </c>
      <c r="AO18" s="132">
        <v>0</v>
      </c>
      <c r="AP18" s="132">
        <v>0</v>
      </c>
    </row>
    <row r="19" spans="1:42" ht="15" customHeight="1" x14ac:dyDescent="0.15">
      <c r="A19" s="103">
        <v>8</v>
      </c>
      <c r="B19" s="103">
        <v>194</v>
      </c>
      <c r="C19" s="104">
        <v>42148.729166666664</v>
      </c>
      <c r="D19" s="105">
        <v>42153.572418981479</v>
      </c>
      <c r="E19" s="105">
        <v>42155.986180555556</v>
      </c>
      <c r="F19" s="106">
        <v>116.23805555555737</v>
      </c>
      <c r="G19" s="107">
        <v>57.930277777835727</v>
      </c>
      <c r="H19" s="108" t="s">
        <v>459</v>
      </c>
      <c r="I19" s="131">
        <v>218.64729310000001</v>
      </c>
      <c r="J19" s="132">
        <v>0</v>
      </c>
      <c r="K19" s="132">
        <v>0</v>
      </c>
      <c r="L19" s="132">
        <v>76.121047970000006</v>
      </c>
      <c r="M19" s="132">
        <v>0</v>
      </c>
      <c r="N19" s="132">
        <v>409.60107420000003</v>
      </c>
      <c r="O19" s="132">
        <v>1675.9804690000001</v>
      </c>
      <c r="P19" s="132">
        <v>1651.7028809999999</v>
      </c>
      <c r="Q19" s="132">
        <v>1664.272461</v>
      </c>
      <c r="R19" s="132">
        <v>0</v>
      </c>
      <c r="S19" s="132">
        <v>1478.623413</v>
      </c>
      <c r="T19" s="132">
        <v>0</v>
      </c>
      <c r="U19" s="132">
        <v>0</v>
      </c>
      <c r="V19" s="132">
        <v>0</v>
      </c>
      <c r="W19" s="132">
        <v>0</v>
      </c>
      <c r="X19" s="132">
        <v>0</v>
      </c>
      <c r="Y19" s="132">
        <v>0</v>
      </c>
      <c r="Z19" s="132">
        <v>0</v>
      </c>
      <c r="AA19" s="132">
        <v>0</v>
      </c>
      <c r="AB19" s="132">
        <v>0</v>
      </c>
      <c r="AC19" s="132">
        <v>0</v>
      </c>
      <c r="AD19" s="132">
        <v>0</v>
      </c>
      <c r="AE19" s="132">
        <v>0</v>
      </c>
      <c r="AF19" s="132">
        <v>0</v>
      </c>
      <c r="AG19" s="132">
        <v>0</v>
      </c>
      <c r="AH19" s="132">
        <v>0</v>
      </c>
      <c r="AI19" s="132">
        <v>0</v>
      </c>
      <c r="AJ19" s="132">
        <v>0</v>
      </c>
      <c r="AK19" s="132">
        <v>350.00024409999997</v>
      </c>
      <c r="AL19" s="132">
        <v>39.999900820000001</v>
      </c>
      <c r="AM19" s="132">
        <v>65</v>
      </c>
      <c r="AN19" s="132">
        <v>0</v>
      </c>
      <c r="AO19" s="132">
        <v>0</v>
      </c>
      <c r="AP19" s="132">
        <v>0</v>
      </c>
    </row>
    <row r="20" spans="1:42" ht="15" customHeight="1" x14ac:dyDescent="0.25">
      <c r="A20" s="103">
        <v>8</v>
      </c>
      <c r="B20" s="103">
        <v>195</v>
      </c>
      <c r="C20" s="104">
        <v>42148.729166666664</v>
      </c>
      <c r="D20" s="105">
        <v>42177.832037037035</v>
      </c>
      <c r="E20" s="105">
        <v>42178.966990740744</v>
      </c>
      <c r="F20" s="106">
        <v>698.46888888889225</v>
      </c>
      <c r="G20" s="107">
        <v>27.238888889027294</v>
      </c>
      <c r="H20" s="108" t="s">
        <v>753</v>
      </c>
      <c r="I20" s="129">
        <v>219.45295715332031</v>
      </c>
      <c r="J20" s="130">
        <v>820.06903076171875</v>
      </c>
      <c r="K20" s="130">
        <v>951.13006591796875</v>
      </c>
      <c r="L20" s="130">
        <v>999.4482421875</v>
      </c>
      <c r="M20" s="130">
        <v>1004.1915893554687</v>
      </c>
      <c r="N20" s="130">
        <v>1373.51025390625</v>
      </c>
      <c r="O20" s="130">
        <v>1525.74267578125</v>
      </c>
      <c r="P20" s="130">
        <v>1493.8013916015625</v>
      </c>
      <c r="Q20" s="130">
        <v>1494.0335693359375</v>
      </c>
      <c r="R20" s="130">
        <v>1692.9111328125</v>
      </c>
      <c r="S20" s="130">
        <v>1442.6820068359375</v>
      </c>
      <c r="T20" s="130">
        <v>1497.7208251953125</v>
      </c>
      <c r="U20" s="130">
        <v>5570.09423828125</v>
      </c>
      <c r="V20" s="130">
        <v>3658.97412109375</v>
      </c>
      <c r="W20" s="130">
        <v>0</v>
      </c>
      <c r="X20" s="130">
        <v>0</v>
      </c>
      <c r="Y20" s="130">
        <v>0</v>
      </c>
      <c r="Z20" s="130">
        <v>0</v>
      </c>
      <c r="AA20" s="130">
        <v>0</v>
      </c>
      <c r="AB20" s="130">
        <v>0</v>
      </c>
      <c r="AC20" s="130">
        <v>0</v>
      </c>
      <c r="AD20" s="130">
        <v>0</v>
      </c>
      <c r="AE20" s="130">
        <v>0</v>
      </c>
      <c r="AF20" s="130">
        <v>0</v>
      </c>
      <c r="AG20" s="130">
        <v>0</v>
      </c>
      <c r="AH20" s="130">
        <v>0</v>
      </c>
      <c r="AI20" s="130">
        <v>0</v>
      </c>
      <c r="AJ20" s="130">
        <v>1438.5889892578125</v>
      </c>
      <c r="AK20" s="130">
        <v>349.99996948242187</v>
      </c>
      <c r="AL20" s="130">
        <v>39.999900817871094</v>
      </c>
      <c r="AM20" s="130">
        <v>65</v>
      </c>
      <c r="AN20" s="130">
        <v>0</v>
      </c>
      <c r="AO20" s="130">
        <v>200</v>
      </c>
      <c r="AP20" s="130">
        <v>0</v>
      </c>
    </row>
    <row r="21" spans="1:42" ht="15" customHeight="1" x14ac:dyDescent="0.25">
      <c r="A21" s="103">
        <v>27</v>
      </c>
      <c r="B21" s="103">
        <v>32</v>
      </c>
      <c r="C21" s="104">
        <v>42148.777071759258</v>
      </c>
      <c r="D21" s="105">
        <v>42160.428368055553</v>
      </c>
      <c r="E21" s="105">
        <v>42160.438518518517</v>
      </c>
      <c r="F21" s="106">
        <v>279.63111111108446</v>
      </c>
      <c r="G21" s="107">
        <v>0.24361111113103107</v>
      </c>
      <c r="H21" s="108" t="s">
        <v>753</v>
      </c>
      <c r="I21" s="129">
        <v>219.58114624023437</v>
      </c>
      <c r="J21" s="130">
        <v>244.42222595214844</v>
      </c>
      <c r="K21" s="130">
        <v>1069.9879150390625</v>
      </c>
      <c r="L21" s="130">
        <v>1093.039306640625</v>
      </c>
      <c r="M21" s="130">
        <v>1105.3919677734375</v>
      </c>
      <c r="N21" s="130">
        <v>1688.403076171875</v>
      </c>
      <c r="O21" s="130">
        <v>1798.8377685546875</v>
      </c>
      <c r="P21" s="130">
        <v>1565.1221923828125</v>
      </c>
      <c r="Q21" s="130">
        <v>1608.54931640625</v>
      </c>
      <c r="R21" s="130">
        <v>1689.20654296875</v>
      </c>
      <c r="S21" s="130">
        <v>1525.2335205078125</v>
      </c>
      <c r="T21" s="130">
        <v>0</v>
      </c>
      <c r="U21" s="130">
        <v>0</v>
      </c>
      <c r="V21" s="130">
        <v>0</v>
      </c>
      <c r="W21" s="130">
        <v>0</v>
      </c>
      <c r="X21" s="130">
        <v>0</v>
      </c>
      <c r="Y21" s="130">
        <v>0</v>
      </c>
      <c r="Z21" s="130">
        <v>0</v>
      </c>
      <c r="AA21" s="130">
        <v>0</v>
      </c>
      <c r="AB21" s="130">
        <v>0</v>
      </c>
      <c r="AC21" s="130">
        <v>0</v>
      </c>
      <c r="AD21" s="130">
        <v>0</v>
      </c>
      <c r="AE21" s="130">
        <v>0</v>
      </c>
      <c r="AF21" s="130">
        <v>0</v>
      </c>
      <c r="AG21" s="130">
        <v>0</v>
      </c>
      <c r="AH21" s="130">
        <v>0</v>
      </c>
      <c r="AI21" s="130">
        <v>0</v>
      </c>
      <c r="AJ21" s="130">
        <v>0</v>
      </c>
      <c r="AK21" s="130">
        <v>350.000244140625</v>
      </c>
      <c r="AL21" s="130">
        <v>39.999900817871094</v>
      </c>
      <c r="AM21" s="130">
        <v>65</v>
      </c>
      <c r="AN21" s="130">
        <v>200</v>
      </c>
      <c r="AO21" s="130">
        <v>0</v>
      </c>
      <c r="AP21" s="130">
        <v>0</v>
      </c>
    </row>
    <row r="22" spans="1:42" ht="15" customHeight="1" x14ac:dyDescent="0.15">
      <c r="A22" s="103">
        <v>27</v>
      </c>
      <c r="B22" s="103">
        <v>165</v>
      </c>
      <c r="C22" s="104">
        <v>42148.498206018521</v>
      </c>
      <c r="D22" s="105">
        <v>42166.302951388891</v>
      </c>
      <c r="E22" s="105">
        <v>42166.309108796297</v>
      </c>
      <c r="F22" s="106">
        <v>427.31388888886431</v>
      </c>
      <c r="G22" s="107">
        <v>0.14777777774725109</v>
      </c>
      <c r="H22" s="108" t="s">
        <v>464</v>
      </c>
      <c r="I22" s="131">
        <v>219.65438839999999</v>
      </c>
      <c r="J22" s="132">
        <v>946.4197388</v>
      </c>
      <c r="K22" s="132">
        <v>889.3475952</v>
      </c>
      <c r="L22" s="132">
        <v>1022.342957</v>
      </c>
      <c r="M22" s="132">
        <v>1023.721497</v>
      </c>
      <c r="N22" s="132">
        <v>1481.169312</v>
      </c>
      <c r="O22" s="132">
        <v>1646.48999</v>
      </c>
      <c r="P22" s="132">
        <v>1695.3110349999999</v>
      </c>
      <c r="Q22" s="132">
        <v>1668.62915</v>
      </c>
      <c r="R22" s="132">
        <v>1713.7299800000001</v>
      </c>
      <c r="S22" s="132">
        <v>1455.9956050000001</v>
      </c>
      <c r="T22" s="132">
        <v>4121.0966799999997</v>
      </c>
      <c r="U22" s="132">
        <v>6408.8725590000004</v>
      </c>
      <c r="V22" s="132">
        <v>0</v>
      </c>
      <c r="W22" s="132">
        <v>0</v>
      </c>
      <c r="X22" s="132">
        <v>0</v>
      </c>
      <c r="Y22" s="132">
        <v>0</v>
      </c>
      <c r="Z22" s="132">
        <v>0</v>
      </c>
      <c r="AA22" s="132">
        <v>0</v>
      </c>
      <c r="AB22" s="132">
        <v>0</v>
      </c>
      <c r="AC22" s="132">
        <v>0</v>
      </c>
      <c r="AD22" s="132">
        <v>0</v>
      </c>
      <c r="AE22" s="132">
        <v>0</v>
      </c>
      <c r="AF22" s="132">
        <v>0</v>
      </c>
      <c r="AG22" s="132">
        <v>0</v>
      </c>
      <c r="AH22" s="132">
        <v>0</v>
      </c>
      <c r="AI22" s="132">
        <v>0</v>
      </c>
      <c r="AJ22" s="132">
        <v>0</v>
      </c>
      <c r="AK22" s="132">
        <v>350.00009160000002</v>
      </c>
      <c r="AL22" s="132">
        <v>39.999900820000001</v>
      </c>
      <c r="AM22" s="132">
        <v>65</v>
      </c>
      <c r="AN22" s="132">
        <v>0</v>
      </c>
      <c r="AO22" s="132">
        <v>92.321441649999997</v>
      </c>
      <c r="AP22" s="132">
        <v>0</v>
      </c>
    </row>
    <row r="23" spans="1:42" ht="15" customHeight="1" x14ac:dyDescent="0.15">
      <c r="A23" s="103">
        <v>27</v>
      </c>
      <c r="B23" s="103">
        <v>181</v>
      </c>
      <c r="C23" s="104">
        <v>42141.590277777781</v>
      </c>
      <c r="D23" s="105">
        <v>42142.858842592592</v>
      </c>
      <c r="E23" s="112" t="s">
        <v>460</v>
      </c>
      <c r="F23" s="106">
        <v>30.445555555459578</v>
      </c>
      <c r="G23" s="107" t="s">
        <v>460</v>
      </c>
      <c r="H23" s="108" t="s">
        <v>463</v>
      </c>
      <c r="I23" s="131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</row>
    <row r="24" spans="1:42" ht="15" customHeight="1" x14ac:dyDescent="0.25">
      <c r="A24" s="103">
        <v>27</v>
      </c>
      <c r="B24" s="103">
        <v>182</v>
      </c>
      <c r="C24" s="104">
        <v>42141.590277777781</v>
      </c>
      <c r="D24" s="105">
        <v>42153.832638888889</v>
      </c>
      <c r="E24" s="105">
        <v>42153.837442129632</v>
      </c>
      <c r="F24" s="106">
        <v>293.81666666659294</v>
      </c>
      <c r="G24" s="107">
        <v>0.11527777783339843</v>
      </c>
      <c r="H24" s="108" t="s">
        <v>459</v>
      </c>
      <c r="I24" s="129">
        <v>219.76425170898437</v>
      </c>
      <c r="J24" s="130">
        <v>0</v>
      </c>
      <c r="K24" s="130">
        <v>0</v>
      </c>
      <c r="L24" s="130">
        <v>0</v>
      </c>
      <c r="M24" s="130">
        <v>0</v>
      </c>
      <c r="N24" s="130">
        <v>0</v>
      </c>
      <c r="O24" s="130">
        <v>0</v>
      </c>
      <c r="P24" s="130">
        <v>350.74923706054687</v>
      </c>
      <c r="Q24" s="130">
        <v>339.33001708984375</v>
      </c>
      <c r="R24" s="130">
        <v>0</v>
      </c>
      <c r="S24" s="130">
        <v>1511.088134765625</v>
      </c>
      <c r="T24" s="130">
        <v>0</v>
      </c>
      <c r="U24" s="130">
        <v>0</v>
      </c>
      <c r="V24" s="130">
        <v>0</v>
      </c>
      <c r="W24" s="130">
        <v>0</v>
      </c>
      <c r="X24" s="130">
        <v>0</v>
      </c>
      <c r="Y24" s="130">
        <v>0</v>
      </c>
      <c r="Z24" s="130">
        <v>0</v>
      </c>
      <c r="AA24" s="130">
        <v>0</v>
      </c>
      <c r="AB24" s="130">
        <v>0</v>
      </c>
      <c r="AC24" s="130">
        <v>0</v>
      </c>
      <c r="AD24" s="130">
        <v>0</v>
      </c>
      <c r="AE24" s="130">
        <v>0</v>
      </c>
      <c r="AF24" s="130">
        <v>0</v>
      </c>
      <c r="AG24" s="130">
        <v>0</v>
      </c>
      <c r="AH24" s="130">
        <v>0</v>
      </c>
      <c r="AI24" s="130">
        <v>0</v>
      </c>
      <c r="AJ24" s="130">
        <v>0</v>
      </c>
      <c r="AK24" s="130">
        <v>350.00054931640625</v>
      </c>
      <c r="AL24" s="130">
        <v>39.999900817871094</v>
      </c>
      <c r="AM24" s="130">
        <v>65</v>
      </c>
      <c r="AN24" s="130">
        <v>0</v>
      </c>
      <c r="AO24" s="130">
        <v>0</v>
      </c>
      <c r="AP24" s="130">
        <v>0</v>
      </c>
    </row>
    <row r="25" spans="1:42" ht="15" customHeight="1" x14ac:dyDescent="0.15">
      <c r="A25" s="103">
        <v>27</v>
      </c>
      <c r="B25" s="103">
        <v>183</v>
      </c>
      <c r="C25" s="104">
        <v>42141.590277777781</v>
      </c>
      <c r="D25" s="105">
        <v>42142.564942129633</v>
      </c>
      <c r="E25" s="112" t="s">
        <v>460</v>
      </c>
      <c r="F25" s="106">
        <v>23.39194444444729</v>
      </c>
      <c r="G25" s="107" t="s">
        <v>460</v>
      </c>
      <c r="H25" s="108" t="s">
        <v>465</v>
      </c>
      <c r="I25" s="131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</row>
    <row r="26" spans="1:42" ht="15" customHeight="1" x14ac:dyDescent="0.15">
      <c r="A26" s="103">
        <v>27</v>
      </c>
      <c r="B26" s="103">
        <v>184</v>
      </c>
      <c r="C26" s="104">
        <v>42141.590277777781</v>
      </c>
      <c r="D26" s="105">
        <v>42157.214780092596</v>
      </c>
      <c r="E26" s="105">
        <v>42165.157407407409</v>
      </c>
      <c r="F26" s="106">
        <v>374.98805555555737</v>
      </c>
      <c r="G26" s="107">
        <v>190.62305555550847</v>
      </c>
      <c r="H26" s="108" t="s">
        <v>753</v>
      </c>
      <c r="I26" s="131">
        <v>219.17829900000001</v>
      </c>
      <c r="J26" s="132">
        <v>0</v>
      </c>
      <c r="K26" s="132">
        <v>0</v>
      </c>
      <c r="L26" s="132">
        <v>0</v>
      </c>
      <c r="M26" s="132">
        <v>0</v>
      </c>
      <c r="N26" s="132">
        <v>469.43124390000003</v>
      </c>
      <c r="O26" s="132">
        <v>1076.294067</v>
      </c>
      <c r="P26" s="132">
        <v>1448.077393</v>
      </c>
      <c r="Q26" s="132">
        <v>1511.480591</v>
      </c>
      <c r="R26" s="132">
        <v>0</v>
      </c>
      <c r="S26" s="132">
        <v>1565.198486</v>
      </c>
      <c r="T26" s="132">
        <v>0</v>
      </c>
      <c r="U26" s="132">
        <v>804.52142330000004</v>
      </c>
      <c r="V26" s="132">
        <v>344.52017210000002</v>
      </c>
      <c r="W26" s="132">
        <v>0</v>
      </c>
      <c r="X26" s="132">
        <v>0</v>
      </c>
      <c r="Y26" s="132">
        <v>0</v>
      </c>
      <c r="Z26" s="132">
        <v>0</v>
      </c>
      <c r="AA26" s="132">
        <v>0</v>
      </c>
      <c r="AB26" s="132">
        <v>0</v>
      </c>
      <c r="AC26" s="132">
        <v>0</v>
      </c>
      <c r="AD26" s="132">
        <v>0</v>
      </c>
      <c r="AE26" s="132">
        <v>0</v>
      </c>
      <c r="AF26" s="132">
        <v>0</v>
      </c>
      <c r="AG26" s="132">
        <v>0</v>
      </c>
      <c r="AH26" s="132">
        <v>0</v>
      </c>
      <c r="AI26" s="132">
        <v>0</v>
      </c>
      <c r="AJ26" s="132">
        <v>0</v>
      </c>
      <c r="AK26" s="132">
        <v>350.00036619999997</v>
      </c>
      <c r="AL26" s="132">
        <v>39.999900820000001</v>
      </c>
      <c r="AM26" s="132">
        <v>65</v>
      </c>
      <c r="AN26" s="132">
        <v>0</v>
      </c>
      <c r="AO26" s="132">
        <v>0</v>
      </c>
      <c r="AP26" s="132">
        <v>0</v>
      </c>
    </row>
    <row r="27" spans="1:42" ht="15" customHeight="1" x14ac:dyDescent="0.15">
      <c r="A27" s="103">
        <v>27</v>
      </c>
      <c r="B27" s="103">
        <v>185</v>
      </c>
      <c r="C27" s="104">
        <v>42141.590277777781</v>
      </c>
      <c r="D27" s="105">
        <v>42142.459664351853</v>
      </c>
      <c r="E27" s="112" t="s">
        <v>460</v>
      </c>
      <c r="F27" s="106">
        <v>20.865277777716983</v>
      </c>
      <c r="G27" s="107" t="s">
        <v>460</v>
      </c>
      <c r="H27" s="108" t="s">
        <v>463</v>
      </c>
      <c r="I27" s="131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</row>
    <row r="28" spans="1:42" ht="15" customHeight="1" x14ac:dyDescent="0.15">
      <c r="A28" s="103">
        <v>27</v>
      </c>
      <c r="B28" s="103">
        <v>186</v>
      </c>
      <c r="C28" s="104">
        <v>42148.729166666664</v>
      </c>
      <c r="D28" s="105">
        <v>42174.730844907404</v>
      </c>
      <c r="E28" s="105">
        <v>42174.865810185183</v>
      </c>
      <c r="F28" s="106">
        <v>624.04027777776355</v>
      </c>
      <c r="G28" s="107">
        <v>3.2391666666953824</v>
      </c>
      <c r="H28" s="108" t="s">
        <v>464</v>
      </c>
      <c r="I28" s="131">
        <v>218.6656036</v>
      </c>
      <c r="J28" s="132">
        <v>518.34619139999995</v>
      </c>
      <c r="K28" s="132">
        <v>302.7821045</v>
      </c>
      <c r="L28" s="132">
        <v>234.4281311</v>
      </c>
      <c r="M28" s="132">
        <v>0</v>
      </c>
      <c r="N28" s="132">
        <v>1602.3348390000001</v>
      </c>
      <c r="O28" s="132">
        <v>1640.1673579999999</v>
      </c>
      <c r="P28" s="132">
        <v>1632.1374510000001</v>
      </c>
      <c r="Q28" s="132">
        <v>1668.73999</v>
      </c>
      <c r="R28" s="132">
        <v>1544.692749</v>
      </c>
      <c r="S28" s="132">
        <v>1500.9334719999999</v>
      </c>
      <c r="T28" s="132">
        <v>0</v>
      </c>
      <c r="U28" s="132">
        <v>0</v>
      </c>
      <c r="V28" s="132">
        <v>0</v>
      </c>
      <c r="W28" s="132">
        <v>0</v>
      </c>
      <c r="X28" s="132">
        <v>0</v>
      </c>
      <c r="Y28" s="132">
        <v>0</v>
      </c>
      <c r="Z28" s="132">
        <v>0</v>
      </c>
      <c r="AA28" s="132">
        <v>0</v>
      </c>
      <c r="AB28" s="132">
        <v>0</v>
      </c>
      <c r="AC28" s="132">
        <v>0</v>
      </c>
      <c r="AD28" s="132">
        <v>0</v>
      </c>
      <c r="AE28" s="132">
        <v>0</v>
      </c>
      <c r="AF28" s="132">
        <v>0</v>
      </c>
      <c r="AG28" s="132">
        <v>0</v>
      </c>
      <c r="AH28" s="132">
        <v>0</v>
      </c>
      <c r="AI28" s="132">
        <v>0</v>
      </c>
      <c r="AJ28" s="132">
        <v>0</v>
      </c>
      <c r="AK28" s="132">
        <v>350.0002136</v>
      </c>
      <c r="AL28" s="132">
        <v>39.999900820000001</v>
      </c>
      <c r="AM28" s="132">
        <v>65</v>
      </c>
      <c r="AN28" s="132">
        <v>0</v>
      </c>
      <c r="AO28" s="132">
        <v>0</v>
      </c>
      <c r="AP28" s="132">
        <v>0</v>
      </c>
    </row>
    <row r="29" spans="1:42" ht="15" customHeight="1" x14ac:dyDescent="0.15">
      <c r="A29" s="103">
        <v>27</v>
      </c>
      <c r="B29" s="103">
        <v>187</v>
      </c>
      <c r="C29" s="104">
        <v>42148.729166666664</v>
      </c>
      <c r="D29" s="105">
        <v>42154.71261574074</v>
      </c>
      <c r="E29" s="112" t="s">
        <v>460</v>
      </c>
      <c r="F29" s="106">
        <v>143.60277777782176</v>
      </c>
      <c r="G29" s="107" t="s">
        <v>460</v>
      </c>
      <c r="H29" s="108" t="s">
        <v>465</v>
      </c>
      <c r="I29" s="131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</row>
    <row r="30" spans="1:42" ht="15" customHeight="1" x14ac:dyDescent="0.15">
      <c r="A30" s="103">
        <v>27</v>
      </c>
      <c r="B30" s="103">
        <v>188</v>
      </c>
      <c r="C30" s="104">
        <v>42148.729166666664</v>
      </c>
      <c r="D30" s="105">
        <v>42161.145381944443</v>
      </c>
      <c r="E30" s="105">
        <v>42170.027858796297</v>
      </c>
      <c r="F30" s="106">
        <v>297.98916666669538</v>
      </c>
      <c r="G30" s="107">
        <v>213.17944444448221</v>
      </c>
      <c r="H30" s="108" t="s">
        <v>459</v>
      </c>
      <c r="I30" s="131">
        <v>219.33633420000001</v>
      </c>
      <c r="J30" s="132">
        <v>972.29754639999999</v>
      </c>
      <c r="K30" s="132">
        <v>742.32409670000004</v>
      </c>
      <c r="L30" s="132">
        <v>1006.154541</v>
      </c>
      <c r="M30" s="132">
        <v>999.33868410000002</v>
      </c>
      <c r="N30" s="132">
        <v>1495.557129</v>
      </c>
      <c r="O30" s="132">
        <v>1650.381592</v>
      </c>
      <c r="P30" s="132">
        <v>1666.7791749999999</v>
      </c>
      <c r="Q30" s="132">
        <v>1646.5151370000001</v>
      </c>
      <c r="R30" s="132">
        <v>1718.6986079999999</v>
      </c>
      <c r="S30" s="132">
        <v>1485.3558350000001</v>
      </c>
      <c r="T30" s="132">
        <v>0</v>
      </c>
      <c r="U30" s="132">
        <v>2182.2963869999999</v>
      </c>
      <c r="V30" s="132">
        <v>0</v>
      </c>
      <c r="W30" s="132">
        <v>0</v>
      </c>
      <c r="X30" s="132">
        <v>0</v>
      </c>
      <c r="Y30" s="132">
        <v>0</v>
      </c>
      <c r="Z30" s="132">
        <v>0</v>
      </c>
      <c r="AA30" s="132">
        <v>0</v>
      </c>
      <c r="AB30" s="132">
        <v>0</v>
      </c>
      <c r="AC30" s="132">
        <v>0</v>
      </c>
      <c r="AD30" s="132">
        <v>0</v>
      </c>
      <c r="AE30" s="132">
        <v>0</v>
      </c>
      <c r="AF30" s="132">
        <v>0</v>
      </c>
      <c r="AG30" s="132">
        <v>0</v>
      </c>
      <c r="AH30" s="132">
        <v>0</v>
      </c>
      <c r="AI30" s="132">
        <v>0</v>
      </c>
      <c r="AJ30" s="132">
        <v>0</v>
      </c>
      <c r="AK30" s="132">
        <v>350.0001221</v>
      </c>
      <c r="AL30" s="132">
        <v>39.999900820000001</v>
      </c>
      <c r="AM30" s="132">
        <v>65</v>
      </c>
      <c r="AN30" s="132">
        <v>0</v>
      </c>
      <c r="AO30" s="132">
        <v>0</v>
      </c>
      <c r="AP30" s="132">
        <v>0</v>
      </c>
    </row>
    <row r="31" spans="1:42" ht="15" customHeight="1" x14ac:dyDescent="0.15">
      <c r="A31" s="103">
        <v>27</v>
      </c>
      <c r="B31" s="103">
        <v>189</v>
      </c>
      <c r="C31" s="104">
        <v>42148.729166666664</v>
      </c>
      <c r="D31" s="105" t="s">
        <v>460</v>
      </c>
      <c r="E31" s="112" t="s">
        <v>460</v>
      </c>
      <c r="F31" s="106" t="s">
        <v>460</v>
      </c>
      <c r="G31" s="107" t="s">
        <v>460</v>
      </c>
      <c r="H31" s="108" t="s">
        <v>461</v>
      </c>
      <c r="I31" s="131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</row>
    <row r="32" spans="1:42" ht="15" customHeight="1" x14ac:dyDescent="0.25">
      <c r="A32" s="103">
        <v>27</v>
      </c>
      <c r="B32" s="103">
        <v>190</v>
      </c>
      <c r="C32" s="104">
        <v>42148.729166666664</v>
      </c>
      <c r="D32" s="105">
        <v>42170.033379629633</v>
      </c>
      <c r="E32" s="105">
        <v>42170.101898148147</v>
      </c>
      <c r="F32" s="106">
        <v>511.30111111124279</v>
      </c>
      <c r="G32" s="107">
        <v>1.6444444443332031</v>
      </c>
      <c r="H32" s="108" t="s">
        <v>753</v>
      </c>
      <c r="I32" s="129">
        <v>219.43464660644531</v>
      </c>
      <c r="J32" s="130">
        <v>981.6168212890625</v>
      </c>
      <c r="K32" s="130">
        <v>545.02349853515625</v>
      </c>
      <c r="L32" s="130">
        <v>990.1353759765625</v>
      </c>
      <c r="M32" s="130">
        <v>1009.9840087890625</v>
      </c>
      <c r="N32" s="130">
        <v>1484.9737548828125</v>
      </c>
      <c r="O32" s="130">
        <v>1647.9527587890625</v>
      </c>
      <c r="P32" s="130">
        <v>1665.976806640625</v>
      </c>
      <c r="Q32" s="130">
        <v>1648.455322265625</v>
      </c>
      <c r="R32" s="130">
        <v>1725.313232421875</v>
      </c>
      <c r="S32" s="130">
        <v>1495.785888671875</v>
      </c>
      <c r="T32" s="130">
        <v>0</v>
      </c>
      <c r="U32" s="130">
        <v>2188.071533203125</v>
      </c>
      <c r="V32" s="130">
        <v>0</v>
      </c>
      <c r="W32" s="130">
        <v>0</v>
      </c>
      <c r="X32" s="130">
        <v>0</v>
      </c>
      <c r="Y32" s="130">
        <v>0</v>
      </c>
      <c r="Z32" s="130">
        <v>0</v>
      </c>
      <c r="AA32" s="130">
        <v>0</v>
      </c>
      <c r="AB32" s="130">
        <v>0</v>
      </c>
      <c r="AC32" s="130">
        <v>0</v>
      </c>
      <c r="AD32" s="130">
        <v>0</v>
      </c>
      <c r="AE32" s="130">
        <v>0</v>
      </c>
      <c r="AF32" s="130">
        <v>0</v>
      </c>
      <c r="AG32" s="130">
        <v>0</v>
      </c>
      <c r="AH32" s="130">
        <v>0</v>
      </c>
      <c r="AI32" s="130">
        <v>0</v>
      </c>
      <c r="AJ32" s="130">
        <v>0</v>
      </c>
      <c r="AK32" s="130">
        <v>350.00015258789062</v>
      </c>
      <c r="AL32" s="130">
        <v>39.999900817871094</v>
      </c>
      <c r="AM32" s="130">
        <v>65</v>
      </c>
      <c r="AN32" s="130">
        <v>0</v>
      </c>
      <c r="AO32" s="130">
        <v>0</v>
      </c>
      <c r="AP32" s="130">
        <v>0</v>
      </c>
    </row>
    <row r="33" spans="1:42" ht="15" customHeight="1" x14ac:dyDescent="0.15">
      <c r="A33" s="103">
        <v>27</v>
      </c>
      <c r="B33" s="103">
        <v>191</v>
      </c>
      <c r="C33" s="104">
        <v>42148.729166666664</v>
      </c>
      <c r="D33" s="105">
        <v>42170.120648148149</v>
      </c>
      <c r="E33" s="105">
        <v>42170.399548611109</v>
      </c>
      <c r="F33" s="106">
        <v>513.39555555564584</v>
      </c>
      <c r="G33" s="107">
        <v>6.6936111110262573</v>
      </c>
      <c r="H33" s="108" t="s">
        <v>753</v>
      </c>
      <c r="I33" s="131">
        <v>219.58114620000001</v>
      </c>
      <c r="J33" s="132">
        <v>979.0096436</v>
      </c>
      <c r="K33" s="132">
        <v>1035.217529</v>
      </c>
      <c r="L33" s="132">
        <v>1068.719116</v>
      </c>
      <c r="M33" s="132">
        <v>984.18823239999995</v>
      </c>
      <c r="N33" s="132">
        <v>1479.786255</v>
      </c>
      <c r="O33" s="132">
        <v>1655.0529790000001</v>
      </c>
      <c r="P33" s="132">
        <v>1667.1176760000001</v>
      </c>
      <c r="Q33" s="132">
        <v>1649.5474850000001</v>
      </c>
      <c r="R33" s="132">
        <v>1736.8084719999999</v>
      </c>
      <c r="S33" s="132">
        <v>1506.494629</v>
      </c>
      <c r="T33" s="132">
        <v>0</v>
      </c>
      <c r="U33" s="132">
        <v>3937.532471</v>
      </c>
      <c r="V33" s="132">
        <v>0</v>
      </c>
      <c r="W33" s="132">
        <v>0</v>
      </c>
      <c r="X33" s="132">
        <v>0</v>
      </c>
      <c r="Y33" s="132">
        <v>0</v>
      </c>
      <c r="Z33" s="132">
        <v>0</v>
      </c>
      <c r="AA33" s="132">
        <v>0</v>
      </c>
      <c r="AB33" s="132">
        <v>0</v>
      </c>
      <c r="AC33" s="132">
        <v>0</v>
      </c>
      <c r="AD33" s="132">
        <v>0</v>
      </c>
      <c r="AE33" s="132">
        <v>0</v>
      </c>
      <c r="AF33" s="132">
        <v>0</v>
      </c>
      <c r="AG33" s="132">
        <v>0</v>
      </c>
      <c r="AH33" s="132">
        <v>0</v>
      </c>
      <c r="AI33" s="132">
        <v>0</v>
      </c>
      <c r="AJ33" s="132">
        <v>0</v>
      </c>
      <c r="AK33" s="132">
        <v>350.00015259999998</v>
      </c>
      <c r="AL33" s="132">
        <v>39.999900820000001</v>
      </c>
      <c r="AM33" s="132">
        <v>65</v>
      </c>
      <c r="AN33" s="132">
        <v>0</v>
      </c>
      <c r="AO33" s="132">
        <v>200</v>
      </c>
      <c r="AP33" s="132">
        <v>0</v>
      </c>
    </row>
    <row r="34" spans="1:42" ht="15" customHeight="1" x14ac:dyDescent="0.15">
      <c r="A34" s="103">
        <v>44</v>
      </c>
      <c r="B34" s="103">
        <v>53</v>
      </c>
      <c r="C34" s="104">
        <v>42154.422800925924</v>
      </c>
      <c r="D34" s="105">
        <v>42163.721643518518</v>
      </c>
      <c r="E34" s="112" t="s">
        <v>460</v>
      </c>
      <c r="F34" s="106">
        <v>223.17222222225973</v>
      </c>
      <c r="G34" s="107" t="s">
        <v>460</v>
      </c>
      <c r="H34" s="108" t="s">
        <v>465</v>
      </c>
      <c r="I34" s="131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</row>
    <row r="35" spans="1:42" ht="15" customHeight="1" x14ac:dyDescent="0.15">
      <c r="A35" s="103">
        <v>44</v>
      </c>
      <c r="B35" s="103">
        <v>104</v>
      </c>
      <c r="C35" s="104">
        <v>42169.723321759258</v>
      </c>
      <c r="D35" s="105">
        <v>42173.122685185182</v>
      </c>
      <c r="E35" s="112" t="s">
        <v>460</v>
      </c>
      <c r="F35" s="106">
        <v>81.584722222178243</v>
      </c>
      <c r="G35" s="107" t="s">
        <v>460</v>
      </c>
      <c r="H35" s="111" t="s">
        <v>463</v>
      </c>
      <c r="I35" s="131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</row>
    <row r="36" spans="1:42" ht="15" customHeight="1" x14ac:dyDescent="0.15">
      <c r="A36" s="103">
        <v>44</v>
      </c>
      <c r="B36" s="103">
        <v>168</v>
      </c>
      <c r="C36" s="104">
        <v>42148.729166666664</v>
      </c>
      <c r="D36" s="105">
        <v>42167.171550925923</v>
      </c>
      <c r="E36" s="105">
        <v>42167.196782407409</v>
      </c>
      <c r="F36" s="106">
        <v>442.61722222220851</v>
      </c>
      <c r="G36" s="107">
        <v>0.60555555566679686</v>
      </c>
      <c r="H36" s="108" t="s">
        <v>464</v>
      </c>
      <c r="I36" s="131">
        <v>219.42073060000001</v>
      </c>
      <c r="J36" s="132">
        <v>959.95172119999995</v>
      </c>
      <c r="K36" s="132">
        <v>1008.081177</v>
      </c>
      <c r="L36" s="132">
        <v>1012.006653</v>
      </c>
      <c r="M36" s="132">
        <v>1057.2438959999999</v>
      </c>
      <c r="N36" s="132">
        <v>1600.4844969999999</v>
      </c>
      <c r="O36" s="132">
        <v>1687.779297</v>
      </c>
      <c r="P36" s="132">
        <v>1684.897095</v>
      </c>
      <c r="Q36" s="132">
        <v>1667.6605219999999</v>
      </c>
      <c r="R36" s="132">
        <v>1780.5410159999999</v>
      </c>
      <c r="S36" s="132">
        <v>1498.741943</v>
      </c>
      <c r="T36" s="132">
        <v>0</v>
      </c>
      <c r="U36" s="132">
        <v>1709.236328</v>
      </c>
      <c r="V36" s="132">
        <v>0</v>
      </c>
      <c r="W36" s="132">
        <v>0</v>
      </c>
      <c r="X36" s="132">
        <v>0</v>
      </c>
      <c r="Y36" s="132">
        <v>0</v>
      </c>
      <c r="Z36" s="132">
        <v>0</v>
      </c>
      <c r="AA36" s="132">
        <v>0</v>
      </c>
      <c r="AB36" s="132">
        <v>0</v>
      </c>
      <c r="AC36" s="132">
        <v>0</v>
      </c>
      <c r="AD36" s="132">
        <v>0</v>
      </c>
      <c r="AE36" s="132">
        <v>0</v>
      </c>
      <c r="AF36" s="132">
        <v>0</v>
      </c>
      <c r="AG36" s="132">
        <v>0</v>
      </c>
      <c r="AH36" s="132">
        <v>0</v>
      </c>
      <c r="AI36" s="132">
        <v>0</v>
      </c>
      <c r="AJ36" s="132">
        <v>1430.940186</v>
      </c>
      <c r="AK36" s="132">
        <v>350.0001221</v>
      </c>
      <c r="AL36" s="132">
        <v>39.999900820000001</v>
      </c>
      <c r="AM36" s="132">
        <v>65</v>
      </c>
      <c r="AN36" s="132">
        <v>0</v>
      </c>
      <c r="AO36" s="132">
        <v>0</v>
      </c>
      <c r="AP36" s="132">
        <v>0</v>
      </c>
    </row>
    <row r="37" spans="1:42" ht="15" customHeight="1" x14ac:dyDescent="0.15">
      <c r="A37" s="103">
        <v>44</v>
      </c>
      <c r="B37" s="103">
        <v>191</v>
      </c>
      <c r="C37" s="104">
        <v>42141.590277777781</v>
      </c>
      <c r="D37" s="105">
        <v>42144.550162037034</v>
      </c>
      <c r="E37" s="105">
        <v>42144.560219907406</v>
      </c>
      <c r="F37" s="106">
        <v>71.037222222075798</v>
      </c>
      <c r="G37" s="107">
        <v>0.24138888891320676</v>
      </c>
      <c r="H37" s="108" t="s">
        <v>464</v>
      </c>
      <c r="I37" s="131">
        <v>219.30647279999999</v>
      </c>
      <c r="J37" s="132">
        <v>0</v>
      </c>
      <c r="K37" s="132">
        <v>0</v>
      </c>
      <c r="L37" s="132">
        <v>627.95214840000006</v>
      </c>
      <c r="M37" s="132">
        <v>782.14263919999996</v>
      </c>
      <c r="N37" s="132">
        <v>1622.9820560000001</v>
      </c>
      <c r="O37" s="132">
        <v>1641.9327390000001</v>
      </c>
      <c r="P37" s="132">
        <v>1646.786865</v>
      </c>
      <c r="Q37" s="132">
        <v>1631.6571039999999</v>
      </c>
      <c r="R37" s="132">
        <v>0</v>
      </c>
      <c r="S37" s="132">
        <v>1543.807495</v>
      </c>
      <c r="T37" s="132">
        <v>0</v>
      </c>
      <c r="U37" s="132">
        <v>0</v>
      </c>
      <c r="V37" s="132">
        <v>0</v>
      </c>
      <c r="W37" s="132">
        <v>0</v>
      </c>
      <c r="X37" s="132">
        <v>0</v>
      </c>
      <c r="Y37" s="132">
        <v>0</v>
      </c>
      <c r="Z37" s="132">
        <v>0</v>
      </c>
      <c r="AA37" s="132">
        <v>0</v>
      </c>
      <c r="AB37" s="132">
        <v>0</v>
      </c>
      <c r="AC37" s="132">
        <v>0</v>
      </c>
      <c r="AD37" s="132">
        <v>0</v>
      </c>
      <c r="AE37" s="132">
        <v>0</v>
      </c>
      <c r="AF37" s="132">
        <v>0</v>
      </c>
      <c r="AG37" s="132">
        <v>0</v>
      </c>
      <c r="AH37" s="132">
        <v>0</v>
      </c>
      <c r="AI37" s="132">
        <v>0</v>
      </c>
      <c r="AJ37" s="132">
        <v>0</v>
      </c>
      <c r="AK37" s="132">
        <v>350.00030520000001</v>
      </c>
      <c r="AL37" s="132">
        <v>39.999900820000001</v>
      </c>
      <c r="AM37" s="132">
        <v>65</v>
      </c>
      <c r="AN37" s="132">
        <v>0</v>
      </c>
      <c r="AO37" s="132">
        <v>200</v>
      </c>
      <c r="AP37" s="132">
        <v>0</v>
      </c>
    </row>
    <row r="38" spans="1:42" ht="15" customHeight="1" x14ac:dyDescent="0.25">
      <c r="A38" s="103">
        <v>44</v>
      </c>
      <c r="B38" s="103">
        <v>192</v>
      </c>
      <c r="C38" s="104">
        <v>42141.590277777781</v>
      </c>
      <c r="D38" s="105">
        <v>42143.537291666667</v>
      </c>
      <c r="E38" s="105">
        <v>42165.174247685187</v>
      </c>
      <c r="F38" s="106">
        <v>46.72833333327435</v>
      </c>
      <c r="G38" s="107">
        <v>519.28694444446592</v>
      </c>
      <c r="H38" s="108" t="s">
        <v>753</v>
      </c>
      <c r="I38" s="129">
        <v>219.17829895019531</v>
      </c>
      <c r="J38" s="130">
        <v>0</v>
      </c>
      <c r="K38" s="130">
        <v>0</v>
      </c>
      <c r="L38" s="130">
        <v>0</v>
      </c>
      <c r="M38" s="130">
        <v>0</v>
      </c>
      <c r="N38" s="130">
        <v>420.1092529296875</v>
      </c>
      <c r="O38" s="130">
        <v>666.03668212890625</v>
      </c>
      <c r="P38" s="130">
        <v>874.95709228515625</v>
      </c>
      <c r="Q38" s="130">
        <v>1038.4027099609375</v>
      </c>
      <c r="R38" s="130">
        <v>0</v>
      </c>
      <c r="S38" s="130">
        <v>1555.58642578125</v>
      </c>
      <c r="T38" s="130">
        <v>0</v>
      </c>
      <c r="U38" s="130">
        <v>2360.68896484375</v>
      </c>
      <c r="V38" s="130">
        <v>2065.613525390625</v>
      </c>
      <c r="W38" s="130">
        <v>0</v>
      </c>
      <c r="X38" s="130">
        <v>0</v>
      </c>
      <c r="Y38" s="130">
        <v>0</v>
      </c>
      <c r="Z38" s="130">
        <v>0</v>
      </c>
      <c r="AA38" s="130">
        <v>0</v>
      </c>
      <c r="AB38" s="130">
        <v>0</v>
      </c>
      <c r="AC38" s="130">
        <v>0</v>
      </c>
      <c r="AD38" s="130">
        <v>0</v>
      </c>
      <c r="AE38" s="130">
        <v>0</v>
      </c>
      <c r="AF38" s="130">
        <v>0</v>
      </c>
      <c r="AG38" s="130">
        <v>0</v>
      </c>
      <c r="AH38" s="130">
        <v>0</v>
      </c>
      <c r="AI38" s="130">
        <v>0</v>
      </c>
      <c r="AJ38" s="130">
        <v>0</v>
      </c>
      <c r="AK38" s="130">
        <v>350.0003662109375</v>
      </c>
      <c r="AL38" s="130">
        <v>39.999900817871094</v>
      </c>
      <c r="AM38" s="130">
        <v>65</v>
      </c>
      <c r="AN38" s="130">
        <v>0</v>
      </c>
      <c r="AO38" s="130">
        <v>0</v>
      </c>
      <c r="AP38" s="130">
        <v>0</v>
      </c>
    </row>
    <row r="39" spans="1:42" ht="15" customHeight="1" x14ac:dyDescent="0.15">
      <c r="A39" s="103">
        <v>44</v>
      </c>
      <c r="B39" s="103">
        <v>193</v>
      </c>
      <c r="C39" s="104">
        <v>42141.590277777781</v>
      </c>
      <c r="D39" s="105">
        <v>42146.368958333333</v>
      </c>
      <c r="E39" s="105">
        <v>42148.707997685182</v>
      </c>
      <c r="F39" s="106">
        <v>114.6883333332371</v>
      </c>
      <c r="G39" s="107">
        <v>56.136944444384426</v>
      </c>
      <c r="H39" s="108" t="s">
        <v>466</v>
      </c>
      <c r="I39" s="131">
        <v>219.14167789999999</v>
      </c>
      <c r="J39" s="132">
        <v>0</v>
      </c>
      <c r="K39" s="132">
        <v>0</v>
      </c>
      <c r="L39" s="132">
        <v>0</v>
      </c>
      <c r="M39" s="132">
        <v>0</v>
      </c>
      <c r="N39" s="132">
        <v>0</v>
      </c>
      <c r="O39" s="132">
        <v>1569.240967</v>
      </c>
      <c r="P39" s="132">
        <v>1553.5581050000001</v>
      </c>
      <c r="Q39" s="132">
        <v>1523.4810789999999</v>
      </c>
      <c r="R39" s="132">
        <v>1667.324341</v>
      </c>
      <c r="S39" s="132">
        <v>1270.7773440000001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2">
        <v>0</v>
      </c>
      <c r="AA39" s="132">
        <v>0</v>
      </c>
      <c r="AB39" s="132">
        <v>0</v>
      </c>
      <c r="AC39" s="132">
        <v>0</v>
      </c>
      <c r="AD39" s="132">
        <v>0</v>
      </c>
      <c r="AE39" s="132">
        <v>0</v>
      </c>
      <c r="AF39" s="132">
        <v>0</v>
      </c>
      <c r="AG39" s="132">
        <v>0</v>
      </c>
      <c r="AH39" s="132">
        <v>0</v>
      </c>
      <c r="AI39" s="132">
        <v>0</v>
      </c>
      <c r="AJ39" s="132">
        <v>0</v>
      </c>
      <c r="AK39" s="132">
        <v>350.00036619999997</v>
      </c>
      <c r="AL39" s="132">
        <v>39.999900820000001</v>
      </c>
      <c r="AM39" s="132">
        <v>65</v>
      </c>
      <c r="AN39" s="132">
        <v>0</v>
      </c>
      <c r="AO39" s="132">
        <v>200</v>
      </c>
      <c r="AP39" s="132">
        <v>0</v>
      </c>
    </row>
    <row r="40" spans="1:42" ht="15" customHeight="1" x14ac:dyDescent="0.15">
      <c r="A40" s="103">
        <v>44</v>
      </c>
      <c r="B40" s="103">
        <v>194</v>
      </c>
      <c r="C40" s="104">
        <v>42141.590277777781</v>
      </c>
      <c r="D40" s="105">
        <v>42157.534861111111</v>
      </c>
      <c r="E40" s="105">
        <v>42157.536770833336</v>
      </c>
      <c r="F40" s="106">
        <v>382.66999999992549</v>
      </c>
      <c r="G40" s="107">
        <v>4.5833333395421505E-2</v>
      </c>
      <c r="H40" s="108" t="s">
        <v>753</v>
      </c>
      <c r="I40" s="131">
        <v>219.34309390000001</v>
      </c>
      <c r="J40" s="132">
        <v>854.50439449999999</v>
      </c>
      <c r="K40" s="132">
        <v>814.30041500000004</v>
      </c>
      <c r="L40" s="132">
        <v>830.33111570000005</v>
      </c>
      <c r="M40" s="132">
        <v>761.66583249999996</v>
      </c>
      <c r="N40" s="132">
        <v>1502.5748289999999</v>
      </c>
      <c r="O40" s="132">
        <v>1568.0982670000001</v>
      </c>
      <c r="P40" s="132">
        <v>1489.4095460000001</v>
      </c>
      <c r="Q40" s="132">
        <v>1460.111328</v>
      </c>
      <c r="R40" s="132">
        <v>1664.7178960000001</v>
      </c>
      <c r="S40" s="132">
        <v>1369.6485600000001</v>
      </c>
      <c r="T40" s="132">
        <v>4606.455078</v>
      </c>
      <c r="U40" s="132">
        <v>9874.6953130000002</v>
      </c>
      <c r="V40" s="132">
        <v>3564.8259280000002</v>
      </c>
      <c r="W40" s="132">
        <v>0</v>
      </c>
      <c r="X40" s="132">
        <v>0</v>
      </c>
      <c r="Y40" s="132">
        <v>0</v>
      </c>
      <c r="Z40" s="132">
        <v>0</v>
      </c>
      <c r="AA40" s="132">
        <v>0</v>
      </c>
      <c r="AB40" s="132">
        <v>0</v>
      </c>
      <c r="AC40" s="132">
        <v>0</v>
      </c>
      <c r="AD40" s="132">
        <v>0</v>
      </c>
      <c r="AE40" s="132">
        <v>0</v>
      </c>
      <c r="AF40" s="132">
        <v>0</v>
      </c>
      <c r="AG40" s="132">
        <v>0</v>
      </c>
      <c r="AH40" s="132">
        <v>0</v>
      </c>
      <c r="AI40" s="132">
        <v>0</v>
      </c>
      <c r="AJ40" s="132">
        <v>0</v>
      </c>
      <c r="AK40" s="132">
        <v>349.99984740000002</v>
      </c>
      <c r="AL40" s="132">
        <v>39.999900820000001</v>
      </c>
      <c r="AM40" s="132">
        <v>65</v>
      </c>
      <c r="AN40" s="132">
        <v>0</v>
      </c>
      <c r="AO40" s="132">
        <v>200</v>
      </c>
      <c r="AP40" s="132">
        <v>0</v>
      </c>
    </row>
    <row r="41" spans="1:42" ht="15" customHeight="1" x14ac:dyDescent="0.15">
      <c r="A41" s="103">
        <v>44</v>
      </c>
      <c r="B41" s="103">
        <v>195</v>
      </c>
      <c r="C41" s="104">
        <v>42141.590277777781</v>
      </c>
      <c r="D41" s="105">
        <v>42163.14366898148</v>
      </c>
      <c r="E41" s="105">
        <v>42163.886574074073</v>
      </c>
      <c r="F41" s="106">
        <v>517.28138888877584</v>
      </c>
      <c r="G41" s="107">
        <v>17.829722222231794</v>
      </c>
      <c r="H41" s="108" t="s">
        <v>462</v>
      </c>
      <c r="I41" s="131">
        <v>219.08674619999999</v>
      </c>
      <c r="J41" s="132">
        <v>1015.343018</v>
      </c>
      <c r="K41" s="132">
        <v>1077.1717530000001</v>
      </c>
      <c r="L41" s="132">
        <v>1056.0791019999999</v>
      </c>
      <c r="M41" s="132">
        <v>994.72253420000004</v>
      </c>
      <c r="N41" s="132">
        <v>1617.3801269999999</v>
      </c>
      <c r="O41" s="132">
        <v>1650.0097659999999</v>
      </c>
      <c r="P41" s="132">
        <v>1646.846558</v>
      </c>
      <c r="Q41" s="132">
        <v>1631.86499</v>
      </c>
      <c r="R41" s="132">
        <v>0</v>
      </c>
      <c r="S41" s="132">
        <v>1498.572876</v>
      </c>
      <c r="T41" s="132">
        <v>0</v>
      </c>
      <c r="U41" s="132">
        <v>0</v>
      </c>
      <c r="V41" s="132">
        <v>0</v>
      </c>
      <c r="W41" s="132">
        <v>0</v>
      </c>
      <c r="X41" s="132">
        <v>0</v>
      </c>
      <c r="Y41" s="132">
        <v>0</v>
      </c>
      <c r="Z41" s="132">
        <v>0</v>
      </c>
      <c r="AA41" s="132">
        <v>0</v>
      </c>
      <c r="AB41" s="132">
        <v>0</v>
      </c>
      <c r="AC41" s="132">
        <v>0</v>
      </c>
      <c r="AD41" s="132">
        <v>0</v>
      </c>
      <c r="AE41" s="132">
        <v>0</v>
      </c>
      <c r="AF41" s="132">
        <v>0</v>
      </c>
      <c r="AG41" s="132">
        <v>0</v>
      </c>
      <c r="AH41" s="132">
        <v>0</v>
      </c>
      <c r="AI41" s="132">
        <v>0</v>
      </c>
      <c r="AJ41" s="132">
        <v>0</v>
      </c>
      <c r="AK41" s="132">
        <v>350.00027469999998</v>
      </c>
      <c r="AL41" s="132">
        <v>39.999900820000001</v>
      </c>
      <c r="AM41" s="132">
        <v>65</v>
      </c>
      <c r="AN41" s="132">
        <v>0</v>
      </c>
      <c r="AO41" s="132">
        <v>0</v>
      </c>
      <c r="AP41" s="132">
        <v>0</v>
      </c>
    </row>
    <row r="42" spans="1:42" ht="15" customHeight="1" x14ac:dyDescent="0.25">
      <c r="A42" s="103">
        <v>44</v>
      </c>
      <c r="B42" s="103">
        <v>196</v>
      </c>
      <c r="C42" s="104">
        <v>42148.729166666664</v>
      </c>
      <c r="D42" s="105">
        <v>42176.934745370374</v>
      </c>
      <c r="E42" s="105">
        <v>42177.125763888886</v>
      </c>
      <c r="F42" s="106">
        <v>676.93388888903428</v>
      </c>
      <c r="G42" s="107">
        <v>4.5844444442773238</v>
      </c>
      <c r="H42" s="108" t="s">
        <v>464</v>
      </c>
      <c r="I42" s="129">
        <v>219.08674621582031</v>
      </c>
      <c r="J42" s="130">
        <v>981.75360107421875</v>
      </c>
      <c r="K42" s="130">
        <v>0</v>
      </c>
      <c r="L42" s="130">
        <v>0</v>
      </c>
      <c r="M42" s="130">
        <v>0</v>
      </c>
      <c r="N42" s="130">
        <v>1601.1510009765625</v>
      </c>
      <c r="O42" s="130">
        <v>1640.137451171875</v>
      </c>
      <c r="P42" s="130">
        <v>1505.694580078125</v>
      </c>
      <c r="Q42" s="130">
        <v>1706.0152587890625</v>
      </c>
      <c r="R42" s="130">
        <v>1369.2806396484375</v>
      </c>
      <c r="S42" s="130">
        <v>1529.4432373046875</v>
      </c>
      <c r="T42" s="130">
        <v>0</v>
      </c>
      <c r="U42" s="130">
        <v>0</v>
      </c>
      <c r="V42" s="130">
        <v>0</v>
      </c>
      <c r="W42" s="130">
        <v>0</v>
      </c>
      <c r="X42" s="130">
        <v>0</v>
      </c>
      <c r="Y42" s="130">
        <v>0</v>
      </c>
      <c r="Z42" s="130">
        <v>0</v>
      </c>
      <c r="AA42" s="130">
        <v>0</v>
      </c>
      <c r="AB42" s="130">
        <v>0</v>
      </c>
      <c r="AC42" s="130">
        <v>0</v>
      </c>
      <c r="AD42" s="130">
        <v>0</v>
      </c>
      <c r="AE42" s="130">
        <v>0</v>
      </c>
      <c r="AF42" s="130">
        <v>0</v>
      </c>
      <c r="AG42" s="130">
        <v>0</v>
      </c>
      <c r="AH42" s="130">
        <v>0</v>
      </c>
      <c r="AI42" s="130">
        <v>0</v>
      </c>
      <c r="AJ42" s="130">
        <v>0</v>
      </c>
      <c r="AK42" s="130">
        <v>350.00021362304687</v>
      </c>
      <c r="AL42" s="130">
        <v>39.999900817871094</v>
      </c>
      <c r="AM42" s="130">
        <v>65</v>
      </c>
      <c r="AN42" s="130">
        <v>0</v>
      </c>
      <c r="AO42" s="130">
        <v>0</v>
      </c>
      <c r="AP42" s="130">
        <v>0</v>
      </c>
    </row>
    <row r="43" spans="1:42" ht="15" customHeight="1" x14ac:dyDescent="0.15">
      <c r="A43" s="103">
        <v>44</v>
      </c>
      <c r="B43" s="103">
        <v>197</v>
      </c>
      <c r="C43" s="104">
        <v>42148.729166666664</v>
      </c>
      <c r="D43" s="105">
        <v>42150.411145833335</v>
      </c>
      <c r="E43" s="112" t="s">
        <v>460</v>
      </c>
      <c r="F43" s="106">
        <v>40.36750000010943</v>
      </c>
      <c r="G43" s="107" t="s">
        <v>460</v>
      </c>
      <c r="H43" s="108" t="s">
        <v>465</v>
      </c>
      <c r="I43" s="131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</row>
    <row r="44" spans="1:42" ht="15" customHeight="1" x14ac:dyDescent="0.15">
      <c r="A44" s="103">
        <v>44</v>
      </c>
      <c r="B44" s="103">
        <v>198</v>
      </c>
      <c r="C44" s="104">
        <v>42148.729166666664</v>
      </c>
      <c r="D44" s="105">
        <v>42157.131018518521</v>
      </c>
      <c r="E44" s="105">
        <v>42157.1405787037</v>
      </c>
      <c r="F44" s="106">
        <v>201.64444444456603</v>
      </c>
      <c r="G44" s="107">
        <v>0.22944444429595023</v>
      </c>
      <c r="H44" s="108" t="s">
        <v>753</v>
      </c>
      <c r="I44" s="131">
        <v>218.92195129999999</v>
      </c>
      <c r="J44" s="132">
        <v>779.51489260000005</v>
      </c>
      <c r="K44" s="132">
        <v>841.22894289999999</v>
      </c>
      <c r="L44" s="132">
        <v>747.1639404</v>
      </c>
      <c r="M44" s="132">
        <v>751.72332759999995</v>
      </c>
      <c r="N44" s="132">
        <v>1624.950439</v>
      </c>
      <c r="O44" s="132">
        <v>1585.1545410000001</v>
      </c>
      <c r="P44" s="132">
        <v>1588.311768</v>
      </c>
      <c r="Q44" s="132">
        <v>1636.0529790000001</v>
      </c>
      <c r="R44" s="132">
        <v>1372.097534</v>
      </c>
      <c r="S44" s="132">
        <v>1424.137939</v>
      </c>
      <c r="T44" s="132">
        <v>3569.4838869999999</v>
      </c>
      <c r="U44" s="132">
        <v>9507.2773440000001</v>
      </c>
      <c r="V44" s="132">
        <v>0</v>
      </c>
      <c r="W44" s="132">
        <v>0</v>
      </c>
      <c r="X44" s="132">
        <v>0</v>
      </c>
      <c r="Y44" s="132">
        <v>0</v>
      </c>
      <c r="Z44" s="132">
        <v>0</v>
      </c>
      <c r="AA44" s="132">
        <v>0</v>
      </c>
      <c r="AB44" s="132">
        <v>0</v>
      </c>
      <c r="AC44" s="132">
        <v>0</v>
      </c>
      <c r="AD44" s="132">
        <v>0</v>
      </c>
      <c r="AE44" s="132">
        <v>0</v>
      </c>
      <c r="AF44" s="132">
        <v>0</v>
      </c>
      <c r="AG44" s="132">
        <v>0</v>
      </c>
      <c r="AH44" s="132">
        <v>0</v>
      </c>
      <c r="AI44" s="132">
        <v>0</v>
      </c>
      <c r="AJ44" s="132">
        <v>0</v>
      </c>
      <c r="AK44" s="132">
        <v>349.99996950000002</v>
      </c>
      <c r="AL44" s="132">
        <v>39.999900820000001</v>
      </c>
      <c r="AM44" s="132">
        <v>65</v>
      </c>
      <c r="AN44" s="132">
        <v>0</v>
      </c>
      <c r="AO44" s="132">
        <v>0</v>
      </c>
      <c r="AP44" s="132">
        <v>0</v>
      </c>
    </row>
    <row r="45" spans="1:42" ht="15" customHeight="1" x14ac:dyDescent="0.15">
      <c r="A45" s="103">
        <v>44</v>
      </c>
      <c r="B45" s="103">
        <v>199</v>
      </c>
      <c r="C45" s="104">
        <v>42148.729166666664</v>
      </c>
      <c r="D45" s="105">
        <v>42163.389872685184</v>
      </c>
      <c r="E45" s="112" t="s">
        <v>460</v>
      </c>
      <c r="F45" s="106">
        <v>351.8569444444729</v>
      </c>
      <c r="G45" s="107" t="s">
        <v>460</v>
      </c>
      <c r="H45" s="108" t="s">
        <v>465</v>
      </c>
      <c r="I45" s="131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</row>
    <row r="46" spans="1:42" ht="15" customHeight="1" x14ac:dyDescent="0.15">
      <c r="A46" s="103">
        <v>44</v>
      </c>
      <c r="B46" s="103">
        <v>200</v>
      </c>
      <c r="C46" s="104">
        <v>42148.729166666664</v>
      </c>
      <c r="D46" s="105">
        <v>42165.376215277778</v>
      </c>
      <c r="E46" s="105">
        <v>42166.898229166669</v>
      </c>
      <c r="F46" s="106">
        <v>399.52916666673264</v>
      </c>
      <c r="G46" s="107">
        <v>36.528333333379123</v>
      </c>
      <c r="H46" s="108" t="s">
        <v>753</v>
      </c>
      <c r="I46" s="131">
        <v>219.4163361</v>
      </c>
      <c r="J46" s="132">
        <v>927.39318849999995</v>
      </c>
      <c r="K46" s="132">
        <v>978.92077640000002</v>
      </c>
      <c r="L46" s="132">
        <v>1004.161255</v>
      </c>
      <c r="M46" s="132">
        <v>1020.76239</v>
      </c>
      <c r="N46" s="132">
        <v>1586.450317</v>
      </c>
      <c r="O46" s="132">
        <v>1662.6176760000001</v>
      </c>
      <c r="P46" s="132">
        <v>1669.6530760000001</v>
      </c>
      <c r="Q46" s="132">
        <v>1643.979004</v>
      </c>
      <c r="R46" s="132">
        <v>1715.3526609999999</v>
      </c>
      <c r="S46" s="132">
        <v>1458.1411129999999</v>
      </c>
      <c r="T46" s="132">
        <v>0</v>
      </c>
      <c r="U46" s="132">
        <v>6768.0859380000002</v>
      </c>
      <c r="V46" s="132">
        <v>0</v>
      </c>
      <c r="W46" s="132">
        <v>0</v>
      </c>
      <c r="X46" s="132">
        <v>0</v>
      </c>
      <c r="Y46" s="132">
        <v>0</v>
      </c>
      <c r="Z46" s="132">
        <v>0</v>
      </c>
      <c r="AA46" s="132">
        <v>0</v>
      </c>
      <c r="AB46" s="132">
        <v>0</v>
      </c>
      <c r="AC46" s="132">
        <v>0</v>
      </c>
      <c r="AD46" s="132">
        <v>0</v>
      </c>
      <c r="AE46" s="132">
        <v>0</v>
      </c>
      <c r="AF46" s="132">
        <v>0</v>
      </c>
      <c r="AG46" s="132">
        <v>0</v>
      </c>
      <c r="AH46" s="132">
        <v>0</v>
      </c>
      <c r="AI46" s="132">
        <v>0</v>
      </c>
      <c r="AJ46" s="132">
        <v>1428.607422</v>
      </c>
      <c r="AK46" s="132">
        <v>350.00003049999998</v>
      </c>
      <c r="AL46" s="132">
        <v>39.999900820000001</v>
      </c>
      <c r="AM46" s="132">
        <v>65</v>
      </c>
      <c r="AN46" s="132">
        <v>0</v>
      </c>
      <c r="AO46" s="132">
        <v>0</v>
      </c>
      <c r="AP46" s="132">
        <v>0</v>
      </c>
    </row>
    <row r="47" spans="1:42" ht="15" customHeight="1" x14ac:dyDescent="0.15">
      <c r="A47" s="103">
        <v>44</v>
      </c>
      <c r="B47" s="103">
        <v>201</v>
      </c>
      <c r="C47" s="104">
        <v>42154.559027777781</v>
      </c>
      <c r="D47" s="105" t="s">
        <v>460</v>
      </c>
      <c r="E47" s="112" t="s">
        <v>460</v>
      </c>
      <c r="F47" s="106" t="s">
        <v>460</v>
      </c>
      <c r="G47" s="107" t="s">
        <v>460</v>
      </c>
      <c r="H47" s="108" t="s">
        <v>461</v>
      </c>
      <c r="I47" s="13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</row>
    <row r="48" spans="1:42" ht="15" customHeight="1" x14ac:dyDescent="0.15">
      <c r="A48" s="103">
        <v>44</v>
      </c>
      <c r="B48" s="103">
        <v>202</v>
      </c>
      <c r="C48" s="104">
        <v>42154.559027777781</v>
      </c>
      <c r="D48" s="105">
        <v>42162.915393518517</v>
      </c>
      <c r="E48" s="105">
        <v>42165.338483796295</v>
      </c>
      <c r="F48" s="106">
        <v>200.55277777765878</v>
      </c>
      <c r="G48" s="107">
        <v>58.154166666674428</v>
      </c>
      <c r="H48" s="108" t="s">
        <v>464</v>
      </c>
      <c r="I48" s="131">
        <v>219.12336730000001</v>
      </c>
      <c r="J48" s="132">
        <v>85.031616209999996</v>
      </c>
      <c r="K48" s="132">
        <v>147.91999820000001</v>
      </c>
      <c r="L48" s="132">
        <v>245.3012085</v>
      </c>
      <c r="M48" s="132">
        <v>1005.811157</v>
      </c>
      <c r="N48" s="132">
        <v>1632.283081</v>
      </c>
      <c r="O48" s="132">
        <v>1642.9255370000001</v>
      </c>
      <c r="P48" s="132">
        <v>1591.219116</v>
      </c>
      <c r="Q48" s="132">
        <v>1612.4495850000001</v>
      </c>
      <c r="R48" s="132">
        <v>431.17541499999999</v>
      </c>
      <c r="S48" s="132">
        <v>1516.4033199999999</v>
      </c>
      <c r="T48" s="132">
        <v>0</v>
      </c>
      <c r="U48" s="132">
        <v>0</v>
      </c>
      <c r="V48" s="132">
        <v>3456.5239259999998</v>
      </c>
      <c r="W48" s="132">
        <v>0</v>
      </c>
      <c r="X48" s="132">
        <v>0</v>
      </c>
      <c r="Y48" s="132">
        <v>0</v>
      </c>
      <c r="Z48" s="132">
        <v>0</v>
      </c>
      <c r="AA48" s="132">
        <v>0</v>
      </c>
      <c r="AB48" s="132">
        <v>0</v>
      </c>
      <c r="AC48" s="132">
        <v>0</v>
      </c>
      <c r="AD48" s="132">
        <v>0</v>
      </c>
      <c r="AE48" s="132">
        <v>0</v>
      </c>
      <c r="AF48" s="132">
        <v>0</v>
      </c>
      <c r="AG48" s="132">
        <v>0</v>
      </c>
      <c r="AH48" s="132">
        <v>0</v>
      </c>
      <c r="AI48" s="132">
        <v>0</v>
      </c>
      <c r="AJ48" s="132">
        <v>0</v>
      </c>
      <c r="AK48" s="132">
        <v>350.00027469999998</v>
      </c>
      <c r="AL48" s="132">
        <v>39.999900820000001</v>
      </c>
      <c r="AM48" s="132">
        <v>65</v>
      </c>
      <c r="AN48" s="132">
        <v>193.94393919999999</v>
      </c>
      <c r="AO48" s="132">
        <v>0</v>
      </c>
      <c r="AP48" s="132">
        <v>0</v>
      </c>
    </row>
    <row r="49" spans="1:42" ht="15" customHeight="1" x14ac:dyDescent="0.15">
      <c r="A49" s="103">
        <v>44</v>
      </c>
      <c r="B49" s="103">
        <v>203</v>
      </c>
      <c r="C49" s="104">
        <v>42154.559027777781</v>
      </c>
      <c r="D49" s="105" t="s">
        <v>460</v>
      </c>
      <c r="E49" s="105">
        <v>42160.891446759262</v>
      </c>
      <c r="F49" s="106" t="s">
        <v>460</v>
      </c>
      <c r="G49" s="107" t="s">
        <v>460</v>
      </c>
      <c r="H49" s="108" t="s">
        <v>464</v>
      </c>
      <c r="I49" s="131">
        <v>219.12336730000001</v>
      </c>
      <c r="J49" s="132">
        <v>0</v>
      </c>
      <c r="K49" s="132">
        <v>1062.1530760000001</v>
      </c>
      <c r="L49" s="132">
        <v>1086.1446530000001</v>
      </c>
      <c r="M49" s="132">
        <v>1080.772461</v>
      </c>
      <c r="N49" s="132">
        <v>1672.6826169999999</v>
      </c>
      <c r="O49" s="132">
        <v>1809.6704099999999</v>
      </c>
      <c r="P49" s="132">
        <v>1603.765625</v>
      </c>
      <c r="Q49" s="132">
        <v>1639.7619629999999</v>
      </c>
      <c r="R49" s="132">
        <v>405.79858400000001</v>
      </c>
      <c r="S49" s="132">
        <v>1528.4320070000001</v>
      </c>
      <c r="T49" s="132">
        <v>0</v>
      </c>
      <c r="U49" s="132">
        <v>0</v>
      </c>
      <c r="V49" s="132">
        <v>0</v>
      </c>
      <c r="W49" s="132">
        <v>0</v>
      </c>
      <c r="X49" s="132">
        <v>0</v>
      </c>
      <c r="Y49" s="132">
        <v>0</v>
      </c>
      <c r="Z49" s="132">
        <v>0</v>
      </c>
      <c r="AA49" s="132">
        <v>0</v>
      </c>
      <c r="AB49" s="132">
        <v>0</v>
      </c>
      <c r="AC49" s="132">
        <v>0</v>
      </c>
      <c r="AD49" s="132">
        <v>0</v>
      </c>
      <c r="AE49" s="132">
        <v>0</v>
      </c>
      <c r="AF49" s="132">
        <v>0</v>
      </c>
      <c r="AG49" s="132">
        <v>0</v>
      </c>
      <c r="AH49" s="132">
        <v>0</v>
      </c>
      <c r="AI49" s="132">
        <v>0</v>
      </c>
      <c r="AJ49" s="132">
        <v>0</v>
      </c>
      <c r="AK49" s="132">
        <v>350.0002136</v>
      </c>
      <c r="AL49" s="132">
        <v>39.999900820000001</v>
      </c>
      <c r="AM49" s="132">
        <v>65</v>
      </c>
      <c r="AN49" s="132">
        <v>0</v>
      </c>
      <c r="AO49" s="132">
        <v>0</v>
      </c>
      <c r="AP49" s="132">
        <v>0</v>
      </c>
    </row>
    <row r="50" spans="1:42" ht="15" customHeight="1" x14ac:dyDescent="0.15">
      <c r="A50" s="103">
        <v>44</v>
      </c>
      <c r="B50" s="103">
        <v>204</v>
      </c>
      <c r="C50" s="104">
        <v>42154.559027777781</v>
      </c>
      <c r="D50" s="105">
        <v>42156.806666666664</v>
      </c>
      <c r="E50" s="112" t="s">
        <v>460</v>
      </c>
      <c r="F50" s="106">
        <v>53.943333333183546</v>
      </c>
      <c r="G50" s="107" t="s">
        <v>460</v>
      </c>
      <c r="H50" s="108" t="s">
        <v>465</v>
      </c>
      <c r="I50" s="131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  <c r="AO50" s="132"/>
      <c r="AP50" s="132"/>
    </row>
    <row r="51" spans="1:42" ht="15" customHeight="1" x14ac:dyDescent="0.15">
      <c r="A51" s="103">
        <v>44</v>
      </c>
      <c r="B51" s="103">
        <v>205</v>
      </c>
      <c r="C51" s="104">
        <v>42154.559027777781</v>
      </c>
      <c r="D51" s="105">
        <v>42156.544398148151</v>
      </c>
      <c r="E51" s="112" t="s">
        <v>460</v>
      </c>
      <c r="F51" s="106">
        <v>47.648888888885267</v>
      </c>
      <c r="G51" s="107" t="s">
        <v>460</v>
      </c>
      <c r="H51" s="108" t="s">
        <v>465</v>
      </c>
      <c r="I51" s="131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</row>
    <row r="52" spans="1:42" ht="15" customHeight="1" x14ac:dyDescent="0.25">
      <c r="A52" s="103">
        <v>54</v>
      </c>
      <c r="B52" s="103">
        <v>20</v>
      </c>
      <c r="C52" s="104">
        <v>42142.758032407408</v>
      </c>
      <c r="D52" s="105">
        <v>42168.023055555554</v>
      </c>
      <c r="E52" s="105">
        <v>42169.183252314811</v>
      </c>
      <c r="F52" s="106">
        <v>606.36055555549683</v>
      </c>
      <c r="G52" s="107">
        <v>27.844722222187556</v>
      </c>
      <c r="H52" s="108" t="s">
        <v>459</v>
      </c>
      <c r="I52" s="133"/>
      <c r="J52" s="135">
        <v>0</v>
      </c>
      <c r="K52" s="135">
        <v>0</v>
      </c>
      <c r="L52" s="135">
        <v>0</v>
      </c>
      <c r="M52" s="135">
        <v>290.96127319335937</v>
      </c>
      <c r="N52" s="135">
        <v>1564.193115234375</v>
      </c>
      <c r="O52" s="135">
        <v>1694.4224853515625</v>
      </c>
      <c r="P52" s="135">
        <v>1697.4725341796875</v>
      </c>
      <c r="Q52" s="135">
        <v>1680.9544677734375</v>
      </c>
      <c r="R52" s="135">
        <v>1606.872802734375</v>
      </c>
      <c r="S52" s="135">
        <v>1519.3275146484375</v>
      </c>
      <c r="T52" s="135">
        <v>0</v>
      </c>
      <c r="U52" s="135">
        <v>1188.8411865234375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5">
        <v>0</v>
      </c>
      <c r="AI52" s="135">
        <v>0</v>
      </c>
      <c r="AJ52" s="135">
        <v>0</v>
      </c>
      <c r="AK52" s="135">
        <v>350.00018310546875</v>
      </c>
      <c r="AL52" s="135">
        <v>39.999900817871094</v>
      </c>
      <c r="AM52" s="135">
        <v>65</v>
      </c>
      <c r="AN52" s="134">
        <v>0</v>
      </c>
      <c r="AO52" s="134">
        <v>0</v>
      </c>
      <c r="AP52" s="134">
        <v>0</v>
      </c>
    </row>
    <row r="53" spans="1:42" ht="15" customHeight="1" x14ac:dyDescent="0.15">
      <c r="A53" s="103">
        <v>54</v>
      </c>
      <c r="B53" s="103">
        <v>49</v>
      </c>
      <c r="C53" s="104">
        <v>42150.758888888886</v>
      </c>
      <c r="D53" s="105" t="s">
        <v>460</v>
      </c>
      <c r="E53" s="112" t="s">
        <v>460</v>
      </c>
      <c r="F53" s="106" t="s">
        <v>460</v>
      </c>
      <c r="G53" s="107" t="s">
        <v>460</v>
      </c>
      <c r="H53" s="108" t="s">
        <v>461</v>
      </c>
      <c r="I53" s="131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</row>
    <row r="54" spans="1:42" ht="15" customHeight="1" x14ac:dyDescent="0.15">
      <c r="A54" s="103">
        <v>54</v>
      </c>
      <c r="B54" s="103">
        <v>59</v>
      </c>
      <c r="C54" s="104">
        <v>42153.695879629631</v>
      </c>
      <c r="D54" s="105">
        <v>42160.608217592591</v>
      </c>
      <c r="E54" s="112" t="s">
        <v>460</v>
      </c>
      <c r="F54" s="106">
        <v>165.89611111104023</v>
      </c>
      <c r="G54" s="107" t="s">
        <v>460</v>
      </c>
      <c r="H54" s="108" t="s">
        <v>465</v>
      </c>
      <c r="I54" s="131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</row>
    <row r="55" spans="1:42" ht="15" customHeight="1" x14ac:dyDescent="0.15">
      <c r="A55" s="103">
        <v>54</v>
      </c>
      <c r="B55" s="103">
        <v>82</v>
      </c>
      <c r="C55" s="104">
        <v>42151.517453703702</v>
      </c>
      <c r="D55" s="105">
        <v>42166.601284722223</v>
      </c>
      <c r="E55" s="105">
        <v>42180.065497685187</v>
      </c>
      <c r="F55" s="106">
        <v>362.01194444450084</v>
      </c>
      <c r="G55" s="107">
        <v>323.14111111115199</v>
      </c>
      <c r="H55" s="108" t="s">
        <v>753</v>
      </c>
      <c r="I55" s="131">
        <v>219.4163361</v>
      </c>
      <c r="J55" s="132">
        <v>734.82958980000001</v>
      </c>
      <c r="K55" s="132">
        <v>895.42065430000002</v>
      </c>
      <c r="L55" s="132">
        <v>933.13751219999995</v>
      </c>
      <c r="M55" s="132">
        <v>950.57312009999998</v>
      </c>
      <c r="N55" s="132">
        <v>1235.9094239999999</v>
      </c>
      <c r="O55" s="132">
        <v>1428.0272219999999</v>
      </c>
      <c r="P55" s="132">
        <v>1285.6885990000001</v>
      </c>
      <c r="Q55" s="132">
        <v>1312.834351</v>
      </c>
      <c r="R55" s="132">
        <v>1660.0601810000001</v>
      </c>
      <c r="S55" s="132">
        <v>1351.626831</v>
      </c>
      <c r="T55" s="132">
        <v>6391.5556640000004</v>
      </c>
      <c r="U55" s="132">
        <v>7028.1860349999997</v>
      </c>
      <c r="V55" s="132">
        <v>3619.5083009999998</v>
      </c>
      <c r="W55" s="132">
        <v>0</v>
      </c>
      <c r="X55" s="132">
        <v>0</v>
      </c>
      <c r="Y55" s="132">
        <v>0</v>
      </c>
      <c r="Z55" s="132">
        <v>0</v>
      </c>
      <c r="AA55" s="132">
        <v>0</v>
      </c>
      <c r="AB55" s="132">
        <v>0</v>
      </c>
      <c r="AC55" s="132">
        <v>0</v>
      </c>
      <c r="AD55" s="132">
        <v>0</v>
      </c>
      <c r="AE55" s="132">
        <v>0</v>
      </c>
      <c r="AF55" s="132">
        <v>0</v>
      </c>
      <c r="AG55" s="132">
        <v>0</v>
      </c>
      <c r="AH55" s="132">
        <v>0</v>
      </c>
      <c r="AI55" s="132">
        <v>0</v>
      </c>
      <c r="AJ55" s="132">
        <v>1428.0242920000001</v>
      </c>
      <c r="AK55" s="132">
        <v>349.99981689999998</v>
      </c>
      <c r="AL55" s="132">
        <v>39.999900820000001</v>
      </c>
      <c r="AM55" s="132">
        <v>65</v>
      </c>
      <c r="AN55" s="132">
        <v>0</v>
      </c>
      <c r="AO55" s="132">
        <v>0</v>
      </c>
      <c r="AP55" s="132">
        <v>0</v>
      </c>
    </row>
    <row r="56" spans="1:42" ht="15" customHeight="1" x14ac:dyDescent="0.15">
      <c r="A56" s="103">
        <v>54</v>
      </c>
      <c r="B56" s="103">
        <v>181</v>
      </c>
      <c r="C56" s="104">
        <v>42148.729166666664</v>
      </c>
      <c r="D56" s="105">
        <v>42169.541192129633</v>
      </c>
      <c r="E56" s="112" t="s">
        <v>460</v>
      </c>
      <c r="F56" s="106">
        <v>499.48861111124279</v>
      </c>
      <c r="G56" s="107" t="s">
        <v>460</v>
      </c>
      <c r="H56" s="108" t="s">
        <v>463</v>
      </c>
      <c r="I56" s="131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2"/>
      <c r="AL56" s="132"/>
      <c r="AM56" s="132"/>
      <c r="AN56" s="132"/>
      <c r="AO56" s="132"/>
      <c r="AP56" s="132"/>
    </row>
    <row r="57" spans="1:42" ht="15" customHeight="1" x14ac:dyDescent="0.15">
      <c r="A57" s="103">
        <v>54</v>
      </c>
      <c r="B57" s="103">
        <v>182</v>
      </c>
      <c r="C57" s="104">
        <v>42148.729166666664</v>
      </c>
      <c r="D57" s="105">
        <v>42165.683749999997</v>
      </c>
      <c r="E57" s="105">
        <v>42165.684166666666</v>
      </c>
      <c r="F57" s="106">
        <v>406.90999999997439</v>
      </c>
      <c r="G57" s="107">
        <v>1.0000000067520887E-2</v>
      </c>
      <c r="H57" s="108" t="s">
        <v>464</v>
      </c>
      <c r="I57" s="131">
        <v>219.38093570000001</v>
      </c>
      <c r="J57" s="132">
        <v>681.27032469999995</v>
      </c>
      <c r="K57" s="132">
        <v>690.16729740000005</v>
      </c>
      <c r="L57" s="132">
        <v>1021.565186</v>
      </c>
      <c r="M57" s="132">
        <v>1002.202332</v>
      </c>
      <c r="N57" s="132">
        <v>1580.8488769999999</v>
      </c>
      <c r="O57" s="132">
        <v>1721.888062</v>
      </c>
      <c r="P57" s="132">
        <v>1679.5</v>
      </c>
      <c r="Q57" s="132">
        <v>1716.93103</v>
      </c>
      <c r="R57" s="132">
        <v>1629.669067</v>
      </c>
      <c r="S57" s="132">
        <v>1512.8793949999999</v>
      </c>
      <c r="T57" s="132">
        <v>0</v>
      </c>
      <c r="U57" s="132">
        <v>1202.8704829999999</v>
      </c>
      <c r="V57" s="132">
        <v>0</v>
      </c>
      <c r="W57" s="132">
        <v>0</v>
      </c>
      <c r="X57" s="132">
        <v>0</v>
      </c>
      <c r="Y57" s="132">
        <v>0</v>
      </c>
      <c r="Z57" s="132">
        <v>0</v>
      </c>
      <c r="AA57" s="132">
        <v>0</v>
      </c>
      <c r="AB57" s="132">
        <v>0</v>
      </c>
      <c r="AC57" s="132">
        <v>0</v>
      </c>
      <c r="AD57" s="132">
        <v>0</v>
      </c>
      <c r="AE57" s="132">
        <v>0</v>
      </c>
      <c r="AF57" s="132">
        <v>0</v>
      </c>
      <c r="AG57" s="132">
        <v>0</v>
      </c>
      <c r="AH57" s="132">
        <v>0</v>
      </c>
      <c r="AI57" s="132">
        <v>0</v>
      </c>
      <c r="AJ57" s="132">
        <v>0</v>
      </c>
      <c r="AK57" s="132">
        <v>350.0002136</v>
      </c>
      <c r="AL57" s="132">
        <v>39.999900820000001</v>
      </c>
      <c r="AM57" s="132">
        <v>65</v>
      </c>
      <c r="AN57" s="132">
        <v>200</v>
      </c>
      <c r="AO57" s="132">
        <v>0</v>
      </c>
      <c r="AP57" s="132">
        <v>0</v>
      </c>
    </row>
    <row r="58" spans="1:42" ht="15" customHeight="1" x14ac:dyDescent="0.15">
      <c r="A58" s="103">
        <v>54</v>
      </c>
      <c r="B58" s="103">
        <v>183</v>
      </c>
      <c r="C58" s="104">
        <v>42148.729166666664</v>
      </c>
      <c r="D58" s="105">
        <v>42176.753912037035</v>
      </c>
      <c r="E58" s="112" t="s">
        <v>460</v>
      </c>
      <c r="F58" s="106">
        <v>672.59388888889225</v>
      </c>
      <c r="G58" s="107" t="s">
        <v>460</v>
      </c>
      <c r="H58" s="108" t="s">
        <v>465</v>
      </c>
      <c r="I58" s="131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2"/>
      <c r="AL58" s="132"/>
      <c r="AM58" s="132"/>
      <c r="AN58" s="132"/>
      <c r="AO58" s="132"/>
      <c r="AP58" s="132"/>
    </row>
    <row r="59" spans="1:42" ht="15" customHeight="1" x14ac:dyDescent="0.15">
      <c r="A59" s="103">
        <v>54</v>
      </c>
      <c r="B59" s="103">
        <v>184</v>
      </c>
      <c r="C59" s="104">
        <v>42148.729166666664</v>
      </c>
      <c r="D59" s="105">
        <v>42176.384745370371</v>
      </c>
      <c r="E59" s="105">
        <v>42176.394629629627</v>
      </c>
      <c r="F59" s="106">
        <v>663.73388888896443</v>
      </c>
      <c r="G59" s="107">
        <v>0.23722222214564681</v>
      </c>
      <c r="H59" s="108" t="s">
        <v>466</v>
      </c>
      <c r="I59" s="131">
        <v>219.7825623</v>
      </c>
      <c r="J59" s="132">
        <v>1009.7071529999999</v>
      </c>
      <c r="K59" s="132">
        <v>0</v>
      </c>
      <c r="L59" s="132">
        <v>0</v>
      </c>
      <c r="M59" s="132">
        <v>0</v>
      </c>
      <c r="N59" s="132">
        <v>1572.2220460000001</v>
      </c>
      <c r="O59" s="132">
        <v>1545.7489009999999</v>
      </c>
      <c r="P59" s="132">
        <v>1431.302246</v>
      </c>
      <c r="Q59" s="132">
        <v>1702.4370120000001</v>
      </c>
      <c r="R59" s="132">
        <v>1616.4782709999999</v>
      </c>
      <c r="S59" s="132">
        <v>1552.9105219999999</v>
      </c>
      <c r="T59" s="132">
        <v>0</v>
      </c>
      <c r="U59" s="132">
        <v>0</v>
      </c>
      <c r="V59" s="132">
        <v>0</v>
      </c>
      <c r="W59" s="132">
        <v>0</v>
      </c>
      <c r="X59" s="132">
        <v>0</v>
      </c>
      <c r="Y59" s="132">
        <v>0</v>
      </c>
      <c r="Z59" s="132">
        <v>0</v>
      </c>
      <c r="AA59" s="132">
        <v>0</v>
      </c>
      <c r="AB59" s="132">
        <v>0</v>
      </c>
      <c r="AC59" s="132">
        <v>0</v>
      </c>
      <c r="AD59" s="132">
        <v>0</v>
      </c>
      <c r="AE59" s="132">
        <v>0</v>
      </c>
      <c r="AF59" s="132">
        <v>0</v>
      </c>
      <c r="AG59" s="132">
        <v>0</v>
      </c>
      <c r="AH59" s="132">
        <v>0</v>
      </c>
      <c r="AI59" s="132">
        <v>0</v>
      </c>
      <c r="AJ59" s="132">
        <v>0</v>
      </c>
      <c r="AK59" s="132">
        <v>350.00033569999999</v>
      </c>
      <c r="AL59" s="132">
        <v>39.999900820000001</v>
      </c>
      <c r="AM59" s="132">
        <v>65</v>
      </c>
      <c r="AN59" s="132">
        <v>0</v>
      </c>
      <c r="AO59" s="132">
        <v>200</v>
      </c>
      <c r="AP59" s="132">
        <v>0</v>
      </c>
    </row>
    <row r="60" spans="1:42" ht="15" customHeight="1" x14ac:dyDescent="0.25">
      <c r="A60" s="103">
        <v>54</v>
      </c>
      <c r="B60" s="103">
        <v>185</v>
      </c>
      <c r="C60" s="104">
        <v>42148.729166666664</v>
      </c>
      <c r="D60" s="105">
        <v>42177.539479166669</v>
      </c>
      <c r="E60" s="105">
        <v>42178.037280092591</v>
      </c>
      <c r="F60" s="106">
        <v>691.44750000012573</v>
      </c>
      <c r="G60" s="107">
        <v>11.947222222108394</v>
      </c>
      <c r="H60" s="108" t="s">
        <v>753</v>
      </c>
      <c r="I60" s="129">
        <v>219.64567565917969</v>
      </c>
      <c r="J60" s="130">
        <v>893.46875</v>
      </c>
      <c r="K60" s="130">
        <v>983.07080078125</v>
      </c>
      <c r="L60" s="130">
        <v>1028.305419921875</v>
      </c>
      <c r="M60" s="130">
        <v>1026.325439453125</v>
      </c>
      <c r="N60" s="130">
        <v>1405.23095703125</v>
      </c>
      <c r="O60" s="130">
        <v>1542.9254150390625</v>
      </c>
      <c r="P60" s="130">
        <v>1517.458984375</v>
      </c>
      <c r="Q60" s="130">
        <v>1509.71875</v>
      </c>
      <c r="R60" s="130">
        <v>1684.2730712890625</v>
      </c>
      <c r="S60" s="130">
        <v>1453.4208984375</v>
      </c>
      <c r="T60" s="130">
        <v>0</v>
      </c>
      <c r="U60" s="130">
        <v>5780.943359375</v>
      </c>
      <c r="V60" s="130">
        <v>3803.91064453125</v>
      </c>
      <c r="W60" s="130">
        <v>0</v>
      </c>
      <c r="X60" s="130">
        <v>0</v>
      </c>
      <c r="Y60" s="130">
        <v>0</v>
      </c>
      <c r="Z60" s="130">
        <v>0</v>
      </c>
      <c r="AA60" s="130">
        <v>0</v>
      </c>
      <c r="AB60" s="130">
        <v>0</v>
      </c>
      <c r="AC60" s="130">
        <v>0</v>
      </c>
      <c r="AD60" s="130">
        <v>0</v>
      </c>
      <c r="AE60" s="130">
        <v>0</v>
      </c>
      <c r="AF60" s="130">
        <v>0</v>
      </c>
      <c r="AG60" s="130">
        <v>0</v>
      </c>
      <c r="AH60" s="130">
        <v>0</v>
      </c>
      <c r="AI60" s="130">
        <v>0</v>
      </c>
      <c r="AJ60" s="130">
        <v>0</v>
      </c>
      <c r="AK60" s="130">
        <v>350.00003051757813</v>
      </c>
      <c r="AL60" s="130">
        <v>39.999900817871094</v>
      </c>
      <c r="AM60" s="130">
        <v>65</v>
      </c>
      <c r="AN60" s="130">
        <v>0</v>
      </c>
      <c r="AO60" s="130">
        <v>0</v>
      </c>
      <c r="AP60" s="130">
        <v>0</v>
      </c>
    </row>
    <row r="61" spans="1:42" ht="15" customHeight="1" x14ac:dyDescent="0.15">
      <c r="A61" s="103">
        <v>54</v>
      </c>
      <c r="B61" s="103">
        <v>196</v>
      </c>
      <c r="C61" s="104">
        <v>42141.590277777781</v>
      </c>
      <c r="D61" s="105">
        <v>42146.626087962963</v>
      </c>
      <c r="E61" s="105">
        <v>42156.97865740741</v>
      </c>
      <c r="F61" s="106">
        <v>120.85944444435881</v>
      </c>
      <c r="G61" s="107">
        <v>248.46166666672798</v>
      </c>
      <c r="H61" s="108" t="s">
        <v>459</v>
      </c>
      <c r="I61" s="131">
        <v>218.84870910000001</v>
      </c>
      <c r="J61" s="132">
        <v>682.95971680000002</v>
      </c>
      <c r="K61" s="132">
        <v>626.66070560000003</v>
      </c>
      <c r="L61" s="132">
        <v>701.61254880000001</v>
      </c>
      <c r="M61" s="132">
        <v>692.06671140000003</v>
      </c>
      <c r="N61" s="132">
        <v>1717.780029</v>
      </c>
      <c r="O61" s="132">
        <v>1731.03125</v>
      </c>
      <c r="P61" s="132">
        <v>1732.4936520000001</v>
      </c>
      <c r="Q61" s="132">
        <v>1690.53125</v>
      </c>
      <c r="R61" s="132">
        <v>1164.2827150000001</v>
      </c>
      <c r="S61" s="132">
        <v>1478.4693600000001</v>
      </c>
      <c r="T61" s="132">
        <v>75.988700870000002</v>
      </c>
      <c r="U61" s="132">
        <v>7611.576172</v>
      </c>
      <c r="V61" s="132">
        <v>0</v>
      </c>
      <c r="W61" s="132">
        <v>0</v>
      </c>
      <c r="X61" s="132">
        <v>0</v>
      </c>
      <c r="Y61" s="132">
        <v>0</v>
      </c>
      <c r="Z61" s="132">
        <v>0</v>
      </c>
      <c r="AA61" s="132">
        <v>0</v>
      </c>
      <c r="AB61" s="132">
        <v>0</v>
      </c>
      <c r="AC61" s="132">
        <v>0</v>
      </c>
      <c r="AD61" s="132">
        <v>0</v>
      </c>
      <c r="AE61" s="132">
        <v>0</v>
      </c>
      <c r="AF61" s="132">
        <v>0</v>
      </c>
      <c r="AG61" s="132">
        <v>0</v>
      </c>
      <c r="AH61" s="132">
        <v>0</v>
      </c>
      <c r="AI61" s="132">
        <v>0</v>
      </c>
      <c r="AJ61" s="132">
        <v>0</v>
      </c>
      <c r="AK61" s="132">
        <v>350.00009160000002</v>
      </c>
      <c r="AL61" s="132">
        <v>39.999900820000001</v>
      </c>
      <c r="AM61" s="132">
        <v>65</v>
      </c>
      <c r="AN61" s="132">
        <v>0</v>
      </c>
      <c r="AO61" s="132">
        <v>0</v>
      </c>
      <c r="AP61" s="132">
        <v>0</v>
      </c>
    </row>
    <row r="62" spans="1:42" ht="15" customHeight="1" x14ac:dyDescent="0.25">
      <c r="A62" s="103">
        <v>54</v>
      </c>
      <c r="B62" s="103">
        <v>197</v>
      </c>
      <c r="C62" s="104">
        <v>42141.590277777781</v>
      </c>
      <c r="D62" s="105" t="s">
        <v>460</v>
      </c>
      <c r="E62" s="105">
        <v>42159.281666666669</v>
      </c>
      <c r="F62" s="106" t="s">
        <v>460</v>
      </c>
      <c r="G62" s="107" t="s">
        <v>460</v>
      </c>
      <c r="H62" s="108" t="s">
        <v>459</v>
      </c>
      <c r="I62" s="129">
        <v>219.65438842773437</v>
      </c>
      <c r="J62" s="130">
        <v>986.843505859375</v>
      </c>
      <c r="K62" s="130">
        <v>1031.2802734375</v>
      </c>
      <c r="L62" s="130">
        <v>1100.978759765625</v>
      </c>
      <c r="M62" s="130">
        <v>1113.6773681640625</v>
      </c>
      <c r="N62" s="130">
        <v>1569.0621337890625</v>
      </c>
      <c r="O62" s="130">
        <v>1650.3154296875</v>
      </c>
      <c r="P62" s="130">
        <v>1469.8804931640625</v>
      </c>
      <c r="Q62" s="130">
        <v>1367.187255859375</v>
      </c>
      <c r="R62" s="130">
        <v>1821.591796875</v>
      </c>
      <c r="S62" s="130">
        <v>1521.8731689453125</v>
      </c>
      <c r="T62" s="130">
        <v>0</v>
      </c>
      <c r="U62" s="130">
        <v>1213.557373046875</v>
      </c>
      <c r="V62" s="130">
        <v>0</v>
      </c>
      <c r="W62" s="130">
        <v>0</v>
      </c>
      <c r="X62" s="130">
        <v>0</v>
      </c>
      <c r="Y62" s="130">
        <v>0</v>
      </c>
      <c r="Z62" s="130">
        <v>0</v>
      </c>
      <c r="AA62" s="130">
        <v>0</v>
      </c>
      <c r="AB62" s="130">
        <v>0</v>
      </c>
      <c r="AC62" s="130">
        <v>0</v>
      </c>
      <c r="AD62" s="130">
        <v>0</v>
      </c>
      <c r="AE62" s="130">
        <v>0</v>
      </c>
      <c r="AF62" s="130">
        <v>0</v>
      </c>
      <c r="AG62" s="130">
        <v>0</v>
      </c>
      <c r="AH62" s="130">
        <v>0</v>
      </c>
      <c r="AI62" s="130">
        <v>0</v>
      </c>
      <c r="AJ62" s="130">
        <v>0</v>
      </c>
      <c r="AK62" s="130">
        <v>350.00018310546875</v>
      </c>
      <c r="AL62" s="130">
        <v>39.999900817871094</v>
      </c>
      <c r="AM62" s="130">
        <v>65</v>
      </c>
      <c r="AN62" s="130">
        <v>0</v>
      </c>
      <c r="AO62" s="130">
        <v>0</v>
      </c>
      <c r="AP62" s="130">
        <v>0</v>
      </c>
    </row>
    <row r="63" spans="1:42" ht="15" customHeight="1" x14ac:dyDescent="0.25">
      <c r="A63" s="103">
        <v>54</v>
      </c>
      <c r="B63" s="103">
        <v>198</v>
      </c>
      <c r="C63" s="104">
        <v>42141.590277777781</v>
      </c>
      <c r="D63" s="105" t="s">
        <v>460</v>
      </c>
      <c r="E63" s="105">
        <v>42156.825127314813</v>
      </c>
      <c r="F63" s="106" t="s">
        <v>460</v>
      </c>
      <c r="G63" s="107" t="s">
        <v>460</v>
      </c>
      <c r="H63" s="108" t="s">
        <v>459</v>
      </c>
      <c r="I63" s="129">
        <v>218.77546691894531</v>
      </c>
      <c r="J63" s="130">
        <v>727.536865234375</v>
      </c>
      <c r="K63" s="130">
        <v>772.6837158203125</v>
      </c>
      <c r="L63" s="130">
        <v>785.77325439453125</v>
      </c>
      <c r="M63" s="130">
        <v>711.953369140625</v>
      </c>
      <c r="N63" s="130">
        <v>1736.5443115234375</v>
      </c>
      <c r="O63" s="130">
        <v>1736.316162109375</v>
      </c>
      <c r="P63" s="130">
        <v>1739.1297607421875</v>
      </c>
      <c r="Q63" s="130">
        <v>1711.41357421875</v>
      </c>
      <c r="R63" s="130">
        <v>1199.566650390625</v>
      </c>
      <c r="S63" s="130">
        <v>1474.26513671875</v>
      </c>
      <c r="T63" s="130">
        <v>0</v>
      </c>
      <c r="U63" s="130">
        <v>1468.8218994140625</v>
      </c>
      <c r="V63" s="130">
        <v>0</v>
      </c>
      <c r="W63" s="130">
        <v>0</v>
      </c>
      <c r="X63" s="130">
        <v>0</v>
      </c>
      <c r="Y63" s="130">
        <v>0</v>
      </c>
      <c r="Z63" s="130">
        <v>0</v>
      </c>
      <c r="AA63" s="130">
        <v>0</v>
      </c>
      <c r="AB63" s="130">
        <v>0</v>
      </c>
      <c r="AC63" s="130">
        <v>0</v>
      </c>
      <c r="AD63" s="130">
        <v>0</v>
      </c>
      <c r="AE63" s="130">
        <v>0</v>
      </c>
      <c r="AF63" s="130">
        <v>0</v>
      </c>
      <c r="AG63" s="130">
        <v>0</v>
      </c>
      <c r="AH63" s="130">
        <v>0</v>
      </c>
      <c r="AI63" s="130">
        <v>0</v>
      </c>
      <c r="AJ63" s="130">
        <v>0</v>
      </c>
      <c r="AK63" s="130">
        <v>350.00015258789062</v>
      </c>
      <c r="AL63" s="130">
        <v>39.999900817871094</v>
      </c>
      <c r="AM63" s="130">
        <v>65</v>
      </c>
      <c r="AN63" s="130">
        <v>62.694332122802734</v>
      </c>
      <c r="AO63" s="130">
        <v>0</v>
      </c>
      <c r="AP63" s="130">
        <v>0</v>
      </c>
    </row>
    <row r="64" spans="1:42" ht="15" customHeight="1" x14ac:dyDescent="0.15">
      <c r="A64" s="103">
        <v>54</v>
      </c>
      <c r="B64" s="103">
        <v>199</v>
      </c>
      <c r="C64" s="104">
        <v>42141.590277777781</v>
      </c>
      <c r="D64" s="105">
        <v>42170.689386574071</v>
      </c>
      <c r="E64" s="112" t="s">
        <v>460</v>
      </c>
      <c r="F64" s="106">
        <v>698.37861111096572</v>
      </c>
      <c r="G64" s="107" t="s">
        <v>460</v>
      </c>
      <c r="H64" s="108" t="s">
        <v>463</v>
      </c>
      <c r="I64" s="131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2"/>
      <c r="AL64" s="132"/>
      <c r="AM64" s="132"/>
      <c r="AN64" s="132"/>
      <c r="AO64" s="132"/>
      <c r="AP64" s="132"/>
    </row>
    <row r="65" spans="1:42" ht="15" customHeight="1" x14ac:dyDescent="0.15">
      <c r="A65" s="103">
        <v>54</v>
      </c>
      <c r="B65" s="103">
        <v>200</v>
      </c>
      <c r="C65" s="104">
        <v>42141.590277777781</v>
      </c>
      <c r="D65" s="105">
        <v>42162.858182870368</v>
      </c>
      <c r="E65" s="112" t="s">
        <v>460</v>
      </c>
      <c r="F65" s="106">
        <v>510.4297222220921</v>
      </c>
      <c r="G65" s="107" t="s">
        <v>460</v>
      </c>
      <c r="H65" s="108" t="s">
        <v>463</v>
      </c>
      <c r="I65" s="131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2"/>
      <c r="AL65" s="132"/>
      <c r="AM65" s="132"/>
      <c r="AN65" s="132"/>
      <c r="AO65" s="132"/>
      <c r="AP65" s="132"/>
    </row>
    <row r="66" spans="1:42" ht="15" customHeight="1" x14ac:dyDescent="0.15">
      <c r="A66" s="103">
        <v>54</v>
      </c>
      <c r="B66" s="103">
        <v>201</v>
      </c>
      <c r="C66" s="104">
        <v>42154.559027777781</v>
      </c>
      <c r="D66" s="105">
        <v>42160.500416666669</v>
      </c>
      <c r="E66" s="105">
        <v>42160.515694444446</v>
      </c>
      <c r="F66" s="106">
        <v>142.59333333332324</v>
      </c>
      <c r="G66" s="107">
        <v>0.36666666663950309</v>
      </c>
      <c r="H66" s="108" t="s">
        <v>459</v>
      </c>
      <c r="I66" s="131">
        <v>219.48957820000001</v>
      </c>
      <c r="J66" s="132">
        <v>285.10345460000002</v>
      </c>
      <c r="K66" s="132">
        <v>1046.3294679999999</v>
      </c>
      <c r="L66" s="132">
        <v>1060.9654539999999</v>
      </c>
      <c r="M66" s="132">
        <v>1097.296875</v>
      </c>
      <c r="N66" s="132">
        <v>1679.283081</v>
      </c>
      <c r="O66" s="132">
        <v>1796.821533</v>
      </c>
      <c r="P66" s="132">
        <v>1579.729004</v>
      </c>
      <c r="Q66" s="132">
        <v>1614.540894</v>
      </c>
      <c r="R66" s="132">
        <v>1692.0069579999999</v>
      </c>
      <c r="S66" s="132">
        <v>1517.425659</v>
      </c>
      <c r="T66" s="132">
        <v>0</v>
      </c>
      <c r="U66" s="132">
        <v>0</v>
      </c>
      <c r="V66" s="132">
        <v>0</v>
      </c>
      <c r="W66" s="132">
        <v>0</v>
      </c>
      <c r="X66" s="132">
        <v>0</v>
      </c>
      <c r="Y66" s="132">
        <v>0</v>
      </c>
      <c r="Z66" s="132">
        <v>0</v>
      </c>
      <c r="AA66" s="132">
        <v>0</v>
      </c>
      <c r="AB66" s="132">
        <v>0</v>
      </c>
      <c r="AC66" s="132">
        <v>0</v>
      </c>
      <c r="AD66" s="132">
        <v>0</v>
      </c>
      <c r="AE66" s="132">
        <v>0</v>
      </c>
      <c r="AF66" s="132">
        <v>0</v>
      </c>
      <c r="AG66" s="132">
        <v>0</v>
      </c>
      <c r="AH66" s="132">
        <v>0</v>
      </c>
      <c r="AI66" s="132">
        <v>0</v>
      </c>
      <c r="AJ66" s="132">
        <v>0</v>
      </c>
      <c r="AK66" s="132">
        <v>350.0002136</v>
      </c>
      <c r="AL66" s="132">
        <v>39.999900820000001</v>
      </c>
      <c r="AM66" s="132">
        <v>65</v>
      </c>
      <c r="AN66" s="132">
        <v>200</v>
      </c>
      <c r="AO66" s="132">
        <v>0</v>
      </c>
      <c r="AP66" s="132">
        <v>0</v>
      </c>
    </row>
    <row r="67" spans="1:42" ht="15" customHeight="1" x14ac:dyDescent="0.15">
      <c r="A67" s="103">
        <v>54</v>
      </c>
      <c r="B67" s="103">
        <v>202</v>
      </c>
      <c r="C67" s="104">
        <v>42154.559027777781</v>
      </c>
      <c r="D67" s="105" t="s">
        <v>460</v>
      </c>
      <c r="E67" s="112" t="s">
        <v>460</v>
      </c>
      <c r="F67" s="106" t="s">
        <v>460</v>
      </c>
      <c r="G67" s="107" t="s">
        <v>460</v>
      </c>
      <c r="H67" s="108" t="s">
        <v>752</v>
      </c>
      <c r="I67" s="131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</row>
    <row r="68" spans="1:42" ht="15" customHeight="1" x14ac:dyDescent="0.15">
      <c r="A68" s="103">
        <v>54</v>
      </c>
      <c r="B68" s="103">
        <v>203</v>
      </c>
      <c r="C68" s="104">
        <v>42154.559027777781</v>
      </c>
      <c r="D68" s="105" t="s">
        <v>460</v>
      </c>
      <c r="E68" s="112" t="s">
        <v>460</v>
      </c>
      <c r="F68" s="106" t="s">
        <v>460</v>
      </c>
      <c r="G68" s="107" t="s">
        <v>460</v>
      </c>
      <c r="H68" s="108" t="s">
        <v>461</v>
      </c>
      <c r="I68" s="131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32"/>
      <c r="AL68" s="132"/>
      <c r="AM68" s="132"/>
      <c r="AN68" s="132"/>
      <c r="AO68" s="132"/>
      <c r="AP68" s="132"/>
    </row>
    <row r="69" spans="1:42" ht="15" customHeight="1" x14ac:dyDescent="0.15">
      <c r="A69" s="103">
        <v>54</v>
      </c>
      <c r="B69" s="103">
        <v>204</v>
      </c>
      <c r="C69" s="104">
        <v>42154.559027777781</v>
      </c>
      <c r="D69" s="105" t="s">
        <v>460</v>
      </c>
      <c r="E69" s="112" t="s">
        <v>460</v>
      </c>
      <c r="F69" s="106" t="s">
        <v>460</v>
      </c>
      <c r="G69" s="107" t="s">
        <v>460</v>
      </c>
      <c r="H69" s="108" t="s">
        <v>461</v>
      </c>
      <c r="I69" s="131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  <c r="AC69" s="132"/>
      <c r="AD69" s="132"/>
      <c r="AE69" s="132"/>
      <c r="AF69" s="132"/>
      <c r="AG69" s="132"/>
      <c r="AH69" s="132"/>
      <c r="AI69" s="132"/>
      <c r="AJ69" s="132"/>
      <c r="AK69" s="132"/>
      <c r="AL69" s="132"/>
      <c r="AM69" s="132"/>
      <c r="AN69" s="132"/>
      <c r="AO69" s="132"/>
      <c r="AP69" s="132"/>
    </row>
    <row r="70" spans="1:42" ht="15" customHeight="1" x14ac:dyDescent="0.15">
      <c r="A70" s="103">
        <v>54</v>
      </c>
      <c r="B70" s="103">
        <v>205</v>
      </c>
      <c r="C70" s="104">
        <v>42154.625</v>
      </c>
      <c r="D70" s="105">
        <v>42157.21671296296</v>
      </c>
      <c r="E70" s="105">
        <v>42157.220682870371</v>
      </c>
      <c r="F70" s="106">
        <v>62.201111111033242</v>
      </c>
      <c r="G70" s="107">
        <v>9.5277777872979641E-2</v>
      </c>
      <c r="H70" s="108" t="s">
        <v>459</v>
      </c>
      <c r="I70" s="131">
        <v>219.1050568</v>
      </c>
      <c r="J70" s="132">
        <v>829.55914310000003</v>
      </c>
      <c r="K70" s="132">
        <v>913.1837769</v>
      </c>
      <c r="L70" s="132">
        <v>888.26318360000005</v>
      </c>
      <c r="M70" s="132">
        <v>878.37170409999999</v>
      </c>
      <c r="N70" s="132">
        <v>1554.5469969999999</v>
      </c>
      <c r="O70" s="132">
        <v>1597.353638</v>
      </c>
      <c r="P70" s="132">
        <v>1550.2707519999999</v>
      </c>
      <c r="Q70" s="132">
        <v>1544.0888669999999</v>
      </c>
      <c r="R70" s="132">
        <v>1498.216919</v>
      </c>
      <c r="S70" s="132">
        <v>1415.6448969999999</v>
      </c>
      <c r="T70" s="132">
        <v>6790.0834960000002</v>
      </c>
      <c r="U70" s="132">
        <v>9648.6484380000002</v>
      </c>
      <c r="V70" s="132">
        <v>0</v>
      </c>
      <c r="W70" s="132">
        <v>0</v>
      </c>
      <c r="X70" s="132">
        <v>0</v>
      </c>
      <c r="Y70" s="132">
        <v>0</v>
      </c>
      <c r="Z70" s="132">
        <v>0</v>
      </c>
      <c r="AA70" s="132">
        <v>0</v>
      </c>
      <c r="AB70" s="132">
        <v>0</v>
      </c>
      <c r="AC70" s="132">
        <v>0</v>
      </c>
      <c r="AD70" s="132">
        <v>0</v>
      </c>
      <c r="AE70" s="132">
        <v>0</v>
      </c>
      <c r="AF70" s="132">
        <v>0</v>
      </c>
      <c r="AG70" s="132">
        <v>0</v>
      </c>
      <c r="AH70" s="132">
        <v>0</v>
      </c>
      <c r="AI70" s="132">
        <v>0</v>
      </c>
      <c r="AJ70" s="132">
        <v>0</v>
      </c>
      <c r="AK70" s="132">
        <v>349.99993899999998</v>
      </c>
      <c r="AL70" s="132">
        <v>39.999900820000001</v>
      </c>
      <c r="AM70" s="132">
        <v>65</v>
      </c>
      <c r="AN70" s="132">
        <v>0</v>
      </c>
      <c r="AO70" s="132">
        <v>0</v>
      </c>
      <c r="AP70" s="132">
        <v>0</v>
      </c>
    </row>
  </sheetData>
  <autoFilter ref="H1:H70"/>
  <sortState ref="A7:AQ70">
    <sortCondition ref="A7:A70"/>
    <sortCondition ref="B7:B70"/>
  </sortState>
  <mergeCells count="9">
    <mergeCell ref="G4:G5"/>
    <mergeCell ref="H4:H5"/>
    <mergeCell ref="I4:AP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workbookViewId="0">
      <selection activeCell="B8" sqref="B8"/>
    </sheetView>
  </sheetViews>
  <sheetFormatPr defaultRowHeight="15" x14ac:dyDescent="0.25"/>
  <cols>
    <col min="1" max="1" width="9.7109375" style="3" bestFit="1" customWidth="1"/>
    <col min="2" max="2" width="12.140625" style="2" bestFit="1" customWidth="1"/>
    <col min="3" max="3" width="12.140625" style="2" customWidth="1"/>
    <col min="4" max="4" width="13.28515625" style="2" customWidth="1"/>
    <col min="5" max="5" width="14.140625" style="2" customWidth="1"/>
    <col min="6" max="6" width="10.7109375" style="2" bestFit="1" customWidth="1"/>
    <col min="7" max="7" width="11.140625" style="2" bestFit="1" customWidth="1"/>
    <col min="8" max="8" width="11.140625" style="2" customWidth="1"/>
    <col min="9" max="9" width="11.140625" style="3" customWidth="1"/>
    <col min="10" max="10" width="36.28515625" style="3" customWidth="1"/>
    <col min="11" max="11" width="23.5703125" style="2" customWidth="1"/>
    <col min="12" max="12" width="12.140625" style="3" customWidth="1"/>
    <col min="13" max="16384" width="9.140625" style="3"/>
  </cols>
  <sheetData>
    <row r="1" spans="1:11" s="19" customFormat="1" x14ac:dyDescent="0.25">
      <c r="A1" s="19" t="s">
        <v>399</v>
      </c>
      <c r="D1" s="1"/>
      <c r="E1" s="1"/>
      <c r="F1" s="1"/>
      <c r="G1" s="1"/>
      <c r="H1" s="1"/>
    </row>
    <row r="2" spans="1:11" s="19" customFormat="1" x14ac:dyDescent="0.25">
      <c r="A2" s="19" t="s">
        <v>430</v>
      </c>
      <c r="B2" s="1"/>
      <c r="C2" s="1"/>
      <c r="D2" s="1"/>
      <c r="E2" s="1"/>
      <c r="F2" s="1"/>
      <c r="G2" s="1"/>
      <c r="H2" s="1"/>
      <c r="K2" s="1"/>
    </row>
    <row r="4" spans="1:11" ht="30" customHeight="1" x14ac:dyDescent="0.25">
      <c r="A4" s="30" t="s">
        <v>2</v>
      </c>
      <c r="B4" s="30" t="s">
        <v>3</v>
      </c>
      <c r="C4" s="30" t="s">
        <v>4</v>
      </c>
      <c r="D4" s="139" t="s">
        <v>431</v>
      </c>
      <c r="E4" s="139"/>
      <c r="F4" s="139" t="s">
        <v>432</v>
      </c>
      <c r="G4" s="139"/>
      <c r="H4" s="31" t="s">
        <v>441</v>
      </c>
      <c r="I4" s="31" t="s">
        <v>426</v>
      </c>
      <c r="J4" s="32" t="s">
        <v>400</v>
      </c>
      <c r="K4" s="30" t="s">
        <v>401</v>
      </c>
    </row>
    <row r="5" spans="1:11" x14ac:dyDescent="0.25">
      <c r="A5" s="23">
        <v>42153</v>
      </c>
      <c r="B5" s="21" t="s">
        <v>15</v>
      </c>
      <c r="C5" s="21" t="s">
        <v>17</v>
      </c>
      <c r="D5" s="21">
        <v>43.124479999999998</v>
      </c>
      <c r="E5" s="21">
        <v>-72.43629</v>
      </c>
      <c r="F5" s="21">
        <v>43.12406</v>
      </c>
      <c r="G5" s="21">
        <v>-72.435879999999997</v>
      </c>
      <c r="H5" s="33" t="s">
        <v>403</v>
      </c>
      <c r="I5" s="29">
        <v>2</v>
      </c>
      <c r="J5" s="22"/>
      <c r="K5" s="21"/>
    </row>
    <row r="6" spans="1:11" x14ac:dyDescent="0.25">
      <c r="A6" s="23">
        <v>42153</v>
      </c>
      <c r="B6" s="21" t="s">
        <v>19</v>
      </c>
      <c r="C6" s="21" t="s">
        <v>20</v>
      </c>
      <c r="D6" s="21">
        <v>43.124400000000001</v>
      </c>
      <c r="E6" s="21">
        <v>-72.436199999999999</v>
      </c>
      <c r="F6" s="21">
        <v>43.124679999999998</v>
      </c>
      <c r="G6" s="21">
        <v>-72.435879999999997</v>
      </c>
      <c r="H6" s="33">
        <v>3.0814507561554807</v>
      </c>
      <c r="I6" s="29">
        <v>2</v>
      </c>
      <c r="J6" s="22"/>
      <c r="K6" s="21"/>
    </row>
    <row r="7" spans="1:11" x14ac:dyDescent="0.25">
      <c r="A7" s="23">
        <v>42153</v>
      </c>
      <c r="B7" s="21" t="s">
        <v>21</v>
      </c>
      <c r="C7" s="21" t="s">
        <v>22</v>
      </c>
      <c r="D7" s="21">
        <v>43.097650000000002</v>
      </c>
      <c r="E7" s="21">
        <v>-72.441000000000003</v>
      </c>
      <c r="F7" s="21">
        <v>43.097259999999999</v>
      </c>
      <c r="G7" s="21">
        <v>-72.440629999999999</v>
      </c>
      <c r="H7" s="33">
        <v>2.330854476523768</v>
      </c>
      <c r="I7" s="29">
        <v>4</v>
      </c>
      <c r="J7" s="22" t="s">
        <v>405</v>
      </c>
      <c r="K7" s="21" t="s">
        <v>23</v>
      </c>
    </row>
    <row r="8" spans="1:11" x14ac:dyDescent="0.25">
      <c r="A8" s="23">
        <v>42153</v>
      </c>
      <c r="B8" s="21" t="s">
        <v>27</v>
      </c>
      <c r="C8" s="21" t="s">
        <v>28</v>
      </c>
      <c r="D8" s="21">
        <v>43.097650000000002</v>
      </c>
      <c r="E8" s="21">
        <v>-72.441000000000003</v>
      </c>
      <c r="F8" s="21">
        <v>43.097259999999999</v>
      </c>
      <c r="G8" s="21">
        <v>-72.440629999999999</v>
      </c>
      <c r="H8" s="33">
        <v>2.330854476523768</v>
      </c>
      <c r="I8" s="29">
        <v>4</v>
      </c>
      <c r="J8" s="22" t="s">
        <v>406</v>
      </c>
      <c r="K8" s="21"/>
    </row>
    <row r="9" spans="1:11" x14ac:dyDescent="0.25">
      <c r="A9" s="23">
        <v>42169</v>
      </c>
      <c r="B9" s="21" t="s">
        <v>29</v>
      </c>
      <c r="C9" s="21" t="s">
        <v>30</v>
      </c>
      <c r="D9" s="21">
        <v>43.114699999999999</v>
      </c>
      <c r="E9" s="21">
        <v>-72.431690000000003</v>
      </c>
      <c r="F9" s="21">
        <v>42.770740000000004</v>
      </c>
      <c r="G9" s="21">
        <v>-72.500079999999997</v>
      </c>
      <c r="H9" s="33">
        <v>1.1970859411804293</v>
      </c>
      <c r="I9" s="29">
        <v>6</v>
      </c>
      <c r="J9" s="25"/>
      <c r="K9" s="25"/>
    </row>
    <row r="10" spans="1:11" x14ac:dyDescent="0.25">
      <c r="A10" s="23">
        <v>42169</v>
      </c>
      <c r="B10" s="21" t="s">
        <v>29</v>
      </c>
      <c r="C10" s="21" t="s">
        <v>31</v>
      </c>
      <c r="D10" s="21">
        <v>43.107439999999997</v>
      </c>
      <c r="E10" s="21">
        <v>-72.436940000000007</v>
      </c>
      <c r="F10" s="21">
        <v>42.770740000000004</v>
      </c>
      <c r="G10" s="21">
        <v>-72.500079999999997</v>
      </c>
      <c r="H10" s="33">
        <v>1.3897301298876101</v>
      </c>
      <c r="I10" s="29">
        <v>6</v>
      </c>
      <c r="J10" s="22"/>
      <c r="K10" s="21"/>
    </row>
    <row r="11" spans="1:11" x14ac:dyDescent="0.25">
      <c r="A11" s="26">
        <v>42181</v>
      </c>
      <c r="B11" s="21" t="s">
        <v>32</v>
      </c>
      <c r="C11" s="21" t="s">
        <v>33</v>
      </c>
      <c r="D11" s="21">
        <v>43.081780000000002</v>
      </c>
      <c r="E11" s="21">
        <v>-72.434039999999996</v>
      </c>
      <c r="F11" s="21">
        <v>43.081780000000002</v>
      </c>
      <c r="G11" s="21">
        <v>-72.434039999999996</v>
      </c>
      <c r="H11" s="33">
        <v>0.73607849457414321</v>
      </c>
      <c r="I11" s="21">
        <v>3.5</v>
      </c>
      <c r="J11" s="22"/>
      <c r="K11" s="21" t="s">
        <v>34</v>
      </c>
    </row>
    <row r="12" spans="1:11" x14ac:dyDescent="0.25">
      <c r="A12" s="23">
        <v>42184</v>
      </c>
      <c r="B12" s="21" t="s">
        <v>40</v>
      </c>
      <c r="C12" s="21" t="s">
        <v>41</v>
      </c>
      <c r="D12" s="21">
        <v>43.128259999999997</v>
      </c>
      <c r="E12" s="21">
        <v>-72.441079999999999</v>
      </c>
      <c r="F12" s="21">
        <v>43.128259999999997</v>
      </c>
      <c r="G12" s="21">
        <v>-72.441079999999999</v>
      </c>
      <c r="H12" s="33">
        <v>0.40819116360454943</v>
      </c>
      <c r="I12" s="29">
        <v>18</v>
      </c>
      <c r="J12" s="22" t="s">
        <v>409</v>
      </c>
      <c r="K12" s="21"/>
    </row>
    <row r="13" spans="1:11" x14ac:dyDescent="0.25">
      <c r="A13" s="23">
        <v>42184</v>
      </c>
      <c r="B13" s="21" t="s">
        <v>43</v>
      </c>
      <c r="C13" s="21" t="s">
        <v>44</v>
      </c>
      <c r="D13" s="21">
        <v>43.128259999999997</v>
      </c>
      <c r="E13" s="21">
        <v>-72.441079999999999</v>
      </c>
      <c r="F13" s="21">
        <v>43.128259999999997</v>
      </c>
      <c r="G13" s="21">
        <v>-72.441079999999999</v>
      </c>
      <c r="H13" s="33">
        <v>0.67466827063283763</v>
      </c>
      <c r="I13" s="29">
        <v>18</v>
      </c>
      <c r="J13" s="22" t="s">
        <v>409</v>
      </c>
      <c r="K13" s="21"/>
    </row>
    <row r="14" spans="1:11" x14ac:dyDescent="0.25">
      <c r="A14" s="23">
        <v>42184</v>
      </c>
      <c r="B14" s="21" t="s">
        <v>45</v>
      </c>
      <c r="C14" s="21" t="s">
        <v>46</v>
      </c>
      <c r="D14" s="21">
        <v>43.06317</v>
      </c>
      <c r="E14" s="21">
        <v>-72.452619999999996</v>
      </c>
      <c r="F14" s="21">
        <v>43.06317</v>
      </c>
      <c r="G14" s="21">
        <v>-72.452619999999996</v>
      </c>
      <c r="H14" s="33" t="s">
        <v>403</v>
      </c>
      <c r="I14" s="29">
        <v>8</v>
      </c>
      <c r="J14" s="22" t="s">
        <v>409</v>
      </c>
      <c r="K14" s="21"/>
    </row>
    <row r="15" spans="1:11" x14ac:dyDescent="0.25">
      <c r="A15" s="23">
        <v>42184</v>
      </c>
      <c r="B15" s="21" t="s">
        <v>47</v>
      </c>
      <c r="C15" s="21" t="s">
        <v>48</v>
      </c>
      <c r="D15" s="21">
        <v>43.06317</v>
      </c>
      <c r="E15" s="21">
        <v>-72.452619999999996</v>
      </c>
      <c r="F15" s="21">
        <v>43.06317</v>
      </c>
      <c r="G15" s="21">
        <v>-72.452619999999996</v>
      </c>
      <c r="H15" s="33">
        <v>0.51919291338582685</v>
      </c>
      <c r="I15" s="29">
        <v>8</v>
      </c>
      <c r="J15" s="22" t="s">
        <v>409</v>
      </c>
      <c r="K15" s="21"/>
    </row>
    <row r="16" spans="1:11" x14ac:dyDescent="0.25">
      <c r="A16" s="23">
        <v>42185</v>
      </c>
      <c r="B16" s="21" t="s">
        <v>49</v>
      </c>
      <c r="C16" s="21" t="s">
        <v>50</v>
      </c>
      <c r="D16" s="21">
        <v>43.128509999999999</v>
      </c>
      <c r="E16" s="21">
        <v>-72.440460000000002</v>
      </c>
      <c r="F16" s="21">
        <v>43.128509999999999</v>
      </c>
      <c r="G16" s="21">
        <v>-72.440460000000002</v>
      </c>
      <c r="H16" s="33">
        <v>0.87798920968212313</v>
      </c>
      <c r="I16" s="29">
        <v>12</v>
      </c>
      <c r="J16" s="22" t="s">
        <v>409</v>
      </c>
      <c r="K16" s="21"/>
    </row>
    <row r="17" spans="1:11" x14ac:dyDescent="0.25">
      <c r="A17" s="23">
        <v>42185</v>
      </c>
      <c r="B17" s="21" t="s">
        <v>51</v>
      </c>
      <c r="C17" s="21" t="s">
        <v>52</v>
      </c>
      <c r="D17" s="21">
        <v>43.128509999999999</v>
      </c>
      <c r="E17" s="21">
        <v>-72.440460000000002</v>
      </c>
      <c r="F17" s="21">
        <v>43.128509999999999</v>
      </c>
      <c r="G17" s="21">
        <v>-72.440460000000002</v>
      </c>
      <c r="H17" s="33">
        <v>1.1043671624380287</v>
      </c>
      <c r="I17" s="29">
        <v>12</v>
      </c>
      <c r="J17" s="22" t="s">
        <v>409</v>
      </c>
      <c r="K17" s="21" t="s">
        <v>53</v>
      </c>
    </row>
    <row r="18" spans="1:11" x14ac:dyDescent="0.25">
      <c r="A18" s="23">
        <v>42185</v>
      </c>
      <c r="B18" s="21" t="s">
        <v>55</v>
      </c>
      <c r="C18" s="21" t="s">
        <v>56</v>
      </c>
      <c r="D18" s="21">
        <v>43.106929999999998</v>
      </c>
      <c r="E18" s="21">
        <v>-72.439660000000003</v>
      </c>
      <c r="F18" s="21">
        <v>43.106929999999998</v>
      </c>
      <c r="G18" s="21">
        <v>-72.439660000000003</v>
      </c>
      <c r="H18" s="33" t="s">
        <v>403</v>
      </c>
      <c r="I18" s="29">
        <v>9</v>
      </c>
      <c r="J18" s="22" t="s">
        <v>409</v>
      </c>
      <c r="K18" s="21" t="s">
        <v>57</v>
      </c>
    </row>
    <row r="19" spans="1:11" x14ac:dyDescent="0.25">
      <c r="A19" s="23">
        <v>42185</v>
      </c>
      <c r="B19" s="21" t="s">
        <v>61</v>
      </c>
      <c r="C19" s="21" t="s">
        <v>62</v>
      </c>
      <c r="D19" s="21">
        <v>43.106929999999998</v>
      </c>
      <c r="E19" s="21">
        <v>-72.439660000000003</v>
      </c>
      <c r="F19" s="21">
        <v>43.106929999999998</v>
      </c>
      <c r="G19" s="21">
        <v>-72.439660000000003</v>
      </c>
      <c r="H19" s="33">
        <v>1.656095071449402</v>
      </c>
      <c r="I19" s="29">
        <v>9</v>
      </c>
      <c r="J19" s="22" t="s">
        <v>409</v>
      </c>
      <c r="K19" s="21" t="s">
        <v>63</v>
      </c>
    </row>
    <row r="20" spans="1:11" x14ac:dyDescent="0.25">
      <c r="A20" s="23">
        <v>42187</v>
      </c>
      <c r="B20" s="21" t="s">
        <v>66</v>
      </c>
      <c r="C20" s="21" t="s">
        <v>67</v>
      </c>
      <c r="D20" s="21">
        <v>43.12726</v>
      </c>
      <c r="E20" s="21">
        <v>-72.439899999999994</v>
      </c>
      <c r="F20" s="21">
        <v>43.12726</v>
      </c>
      <c r="G20" s="21">
        <v>-72.439899999999994</v>
      </c>
      <c r="H20" s="33">
        <v>1.0877806940799066</v>
      </c>
      <c r="I20" s="29">
        <v>10</v>
      </c>
      <c r="J20" s="22" t="s">
        <v>409</v>
      </c>
      <c r="K20" s="21" t="s">
        <v>53</v>
      </c>
    </row>
    <row r="21" spans="1:11" x14ac:dyDescent="0.25">
      <c r="A21" s="23">
        <v>42187</v>
      </c>
      <c r="B21" s="21" t="s">
        <v>69</v>
      </c>
      <c r="C21" s="21" t="s">
        <v>70</v>
      </c>
      <c r="D21" s="21">
        <v>43.12726</v>
      </c>
      <c r="E21" s="21">
        <v>-72.439899999999994</v>
      </c>
      <c r="F21" s="21">
        <v>43.12726</v>
      </c>
      <c r="G21" s="21">
        <v>-72.439899999999994</v>
      </c>
      <c r="H21" s="33">
        <v>1.5416302128900554</v>
      </c>
      <c r="I21" s="29">
        <v>10</v>
      </c>
      <c r="J21" s="22" t="s">
        <v>409</v>
      </c>
      <c r="K21" s="21" t="s">
        <v>71</v>
      </c>
    </row>
    <row r="22" spans="1:11" x14ac:dyDescent="0.25">
      <c r="A22" s="23">
        <v>42187</v>
      </c>
      <c r="B22" s="21" t="s">
        <v>74</v>
      </c>
      <c r="C22" s="21" t="s">
        <v>75</v>
      </c>
      <c r="D22" s="21">
        <v>43.079140000000002</v>
      </c>
      <c r="E22" s="21">
        <v>-72.436539999999994</v>
      </c>
      <c r="F22" s="21">
        <v>43.066989999999997</v>
      </c>
      <c r="G22" s="21">
        <v>-72.451319999999996</v>
      </c>
      <c r="H22" s="33">
        <v>0.84937299504228636</v>
      </c>
      <c r="I22" s="29">
        <v>8</v>
      </c>
      <c r="J22" s="22" t="s">
        <v>409</v>
      </c>
      <c r="K22" s="21"/>
    </row>
    <row r="23" spans="1:11" x14ac:dyDescent="0.25">
      <c r="A23" s="23">
        <v>42187</v>
      </c>
      <c r="B23" s="21" t="s">
        <v>76</v>
      </c>
      <c r="C23" s="21" t="s">
        <v>77</v>
      </c>
      <c r="D23" s="21">
        <v>43.079140000000002</v>
      </c>
      <c r="E23" s="21">
        <v>-72.436539999999994</v>
      </c>
      <c r="F23" s="21">
        <v>43.066989999999997</v>
      </c>
      <c r="G23" s="21">
        <v>-72.451319999999996</v>
      </c>
      <c r="H23" s="33">
        <v>1.1740850102070575</v>
      </c>
      <c r="I23" s="29">
        <v>8</v>
      </c>
      <c r="J23" s="22" t="s">
        <v>409</v>
      </c>
      <c r="K23" s="21"/>
    </row>
    <row r="24" spans="1:11" ht="105" x14ac:dyDescent="0.25">
      <c r="A24" s="23">
        <v>42168</v>
      </c>
      <c r="B24" s="21" t="s">
        <v>78</v>
      </c>
      <c r="C24" s="21" t="s">
        <v>79</v>
      </c>
      <c r="D24" s="21">
        <v>43.127749999999999</v>
      </c>
      <c r="E24" s="21">
        <v>-72.439930000000004</v>
      </c>
      <c r="F24" s="21">
        <v>43.127740000000003</v>
      </c>
      <c r="G24" s="21">
        <v>-72.439920000000001</v>
      </c>
      <c r="H24" s="33">
        <v>2.669145523476232</v>
      </c>
      <c r="I24" s="29">
        <v>10</v>
      </c>
      <c r="J24" s="22" t="s">
        <v>413</v>
      </c>
      <c r="K24" s="21"/>
    </row>
    <row r="25" spans="1:11" ht="105" x14ac:dyDescent="0.25">
      <c r="A25" s="23">
        <v>42168</v>
      </c>
      <c r="B25" s="21" t="s">
        <v>80</v>
      </c>
      <c r="C25" s="21" t="s">
        <v>81</v>
      </c>
      <c r="D25" s="21">
        <v>43.127749999999999</v>
      </c>
      <c r="E25" s="21">
        <v>-72.439930000000004</v>
      </c>
      <c r="F25" s="21">
        <v>43.127740000000003</v>
      </c>
      <c r="G25" s="21">
        <v>-72.439920000000001</v>
      </c>
      <c r="H25" s="33">
        <v>2.0888013998250217</v>
      </c>
      <c r="I25" s="29">
        <v>10</v>
      </c>
      <c r="J25" s="22" t="s">
        <v>413</v>
      </c>
      <c r="K25" s="21" t="s">
        <v>82</v>
      </c>
    </row>
    <row r="26" spans="1:11" ht="30" x14ac:dyDescent="0.25">
      <c r="A26" s="23">
        <v>42168</v>
      </c>
      <c r="B26" s="21" t="s">
        <v>85</v>
      </c>
      <c r="C26" s="21" t="s">
        <v>86</v>
      </c>
      <c r="D26" s="21">
        <v>43.130699999999997</v>
      </c>
      <c r="E26" s="21">
        <v>-72.441410000000005</v>
      </c>
      <c r="F26" s="21">
        <v>43.130800000000001</v>
      </c>
      <c r="G26" s="21">
        <v>-72.441280000000006</v>
      </c>
      <c r="H26" s="33">
        <v>0.95836978710994447</v>
      </c>
      <c r="I26" s="29">
        <v>31</v>
      </c>
      <c r="J26" s="22" t="s">
        <v>414</v>
      </c>
      <c r="K26" s="21"/>
    </row>
    <row r="27" spans="1:11" ht="30" x14ac:dyDescent="0.25">
      <c r="A27" s="23">
        <v>42168</v>
      </c>
      <c r="B27" s="21" t="s">
        <v>87</v>
      </c>
      <c r="C27" s="21" t="s">
        <v>88</v>
      </c>
      <c r="D27" s="21">
        <v>43.130699999999997</v>
      </c>
      <c r="E27" s="21">
        <v>-72.441410000000005</v>
      </c>
      <c r="F27" s="21">
        <v>43.130800000000001</v>
      </c>
      <c r="G27" s="21">
        <v>-72.441280000000006</v>
      </c>
      <c r="H27" s="33">
        <v>0.79633275007290749</v>
      </c>
      <c r="I27" s="29">
        <v>31</v>
      </c>
      <c r="J27" s="22" t="s">
        <v>414</v>
      </c>
      <c r="K27" s="21"/>
    </row>
    <row r="28" spans="1:11" x14ac:dyDescent="0.25">
      <c r="A28" s="23">
        <v>42168</v>
      </c>
      <c r="B28" s="21" t="s">
        <v>89</v>
      </c>
      <c r="C28" s="21" t="s">
        <v>90</v>
      </c>
      <c r="D28" s="21">
        <v>43.130969999999998</v>
      </c>
      <c r="E28" s="21">
        <v>-72.440020000000004</v>
      </c>
      <c r="F28" s="21">
        <v>43.130969999999998</v>
      </c>
      <c r="G28" s="21">
        <v>-72.440029999999993</v>
      </c>
      <c r="H28" s="33">
        <v>2.0836211263065803</v>
      </c>
      <c r="I28" s="29">
        <v>18</v>
      </c>
      <c r="J28" s="22" t="s">
        <v>409</v>
      </c>
      <c r="K28" s="21"/>
    </row>
    <row r="29" spans="1:11" x14ac:dyDescent="0.25">
      <c r="A29" s="23">
        <v>42168</v>
      </c>
      <c r="B29" s="21" t="s">
        <v>91</v>
      </c>
      <c r="C29" s="21" t="s">
        <v>92</v>
      </c>
      <c r="D29" s="21">
        <v>43.130969999999998</v>
      </c>
      <c r="E29" s="21">
        <v>-72.440020000000004</v>
      </c>
      <c r="F29" s="21">
        <v>43.130969999999998</v>
      </c>
      <c r="G29" s="21">
        <v>-72.440029999999993</v>
      </c>
      <c r="H29" s="33">
        <v>2.2315467145554173</v>
      </c>
      <c r="I29" s="29">
        <v>18</v>
      </c>
      <c r="J29" s="22" t="s">
        <v>409</v>
      </c>
      <c r="K29" s="21"/>
    </row>
    <row r="30" spans="1:11" x14ac:dyDescent="0.25">
      <c r="A30" s="23">
        <v>42169</v>
      </c>
      <c r="B30" s="21" t="s">
        <v>93</v>
      </c>
      <c r="C30" s="21" t="s">
        <v>94</v>
      </c>
      <c r="D30" s="21">
        <v>43.098730000000003</v>
      </c>
      <c r="E30" s="21">
        <v>-72.441760000000002</v>
      </c>
      <c r="F30" s="21">
        <v>43.068800000000003</v>
      </c>
      <c r="G30" s="21">
        <v>-72.447940000000003</v>
      </c>
      <c r="H30" s="33" t="s">
        <v>403</v>
      </c>
      <c r="I30" s="29">
        <v>6</v>
      </c>
      <c r="J30" s="22" t="s">
        <v>409</v>
      </c>
      <c r="K30" s="21" t="s">
        <v>95</v>
      </c>
    </row>
    <row r="31" spans="1:11" x14ac:dyDescent="0.25">
      <c r="A31" s="23">
        <v>42169</v>
      </c>
      <c r="B31" s="21" t="s">
        <v>98</v>
      </c>
      <c r="C31" s="21" t="s">
        <v>99</v>
      </c>
      <c r="D31" s="21">
        <v>43.098730000000003</v>
      </c>
      <c r="E31" s="21">
        <v>-72.441760000000002</v>
      </c>
      <c r="F31" s="21">
        <v>43.068800000000003</v>
      </c>
      <c r="G31" s="21">
        <v>-72.447940000000003</v>
      </c>
      <c r="H31" s="33" t="s">
        <v>403</v>
      </c>
      <c r="I31" s="29">
        <v>6</v>
      </c>
      <c r="J31" s="22" t="s">
        <v>409</v>
      </c>
      <c r="K31" s="21"/>
    </row>
    <row r="32" spans="1:11" x14ac:dyDescent="0.25">
      <c r="A32" s="26">
        <v>42172</v>
      </c>
      <c r="B32" s="21" t="s">
        <v>100</v>
      </c>
      <c r="C32" s="21" t="s">
        <v>101</v>
      </c>
      <c r="D32" s="21">
        <v>43.104759999999999</v>
      </c>
      <c r="E32" s="21">
        <v>-72.441950000000006</v>
      </c>
      <c r="F32" s="21">
        <v>43.097070000000002</v>
      </c>
      <c r="G32" s="21">
        <v>-72.440430000000006</v>
      </c>
      <c r="H32" s="33">
        <v>1.7556927005745904</v>
      </c>
      <c r="I32" s="29">
        <v>8</v>
      </c>
      <c r="J32" s="22"/>
      <c r="K32" s="21"/>
    </row>
    <row r="33" spans="1:11" x14ac:dyDescent="0.25">
      <c r="A33" s="26">
        <v>42172</v>
      </c>
      <c r="B33" s="21" t="s">
        <v>103</v>
      </c>
      <c r="C33" s="21" t="s">
        <v>104</v>
      </c>
      <c r="D33" s="21">
        <v>43.104759999999999</v>
      </c>
      <c r="E33" s="21">
        <v>-72.441950000000006</v>
      </c>
      <c r="F33" s="21">
        <v>43.097070000000002</v>
      </c>
      <c r="G33" s="21">
        <v>-72.440430000000006</v>
      </c>
      <c r="H33" s="33">
        <v>1.1530231018419994</v>
      </c>
      <c r="I33" s="29">
        <v>8</v>
      </c>
      <c r="J33" s="22"/>
      <c r="K33" s="21" t="s">
        <v>53</v>
      </c>
    </row>
    <row r="34" spans="1:11" ht="30" x14ac:dyDescent="0.25">
      <c r="A34" s="26">
        <v>42172</v>
      </c>
      <c r="B34" s="21" t="s">
        <v>107</v>
      </c>
      <c r="C34" s="21" t="s">
        <v>108</v>
      </c>
      <c r="D34" s="21">
        <v>43.084829999999997</v>
      </c>
      <c r="E34" s="21">
        <v>-72.433059999999998</v>
      </c>
      <c r="F34" s="21">
        <v>43.084800000000001</v>
      </c>
      <c r="G34" s="21">
        <v>-72.433109999999999</v>
      </c>
      <c r="H34" s="33">
        <v>2.2350250399734515</v>
      </c>
      <c r="I34" s="29">
        <v>18</v>
      </c>
      <c r="J34" s="22" t="s">
        <v>418</v>
      </c>
      <c r="K34" s="21" t="s">
        <v>95</v>
      </c>
    </row>
    <row r="35" spans="1:11" ht="30" x14ac:dyDescent="0.25">
      <c r="A35" s="26">
        <v>42172</v>
      </c>
      <c r="B35" s="21" t="s">
        <v>111</v>
      </c>
      <c r="C35" s="21" t="s">
        <v>112</v>
      </c>
      <c r="D35" s="21">
        <v>43.084829999999997</v>
      </c>
      <c r="E35" s="21">
        <v>-72.433059999999998</v>
      </c>
      <c r="F35" s="21">
        <v>43.084800000000001</v>
      </c>
      <c r="G35" s="21">
        <v>-72.433109999999999</v>
      </c>
      <c r="H35" s="33" t="s">
        <v>403</v>
      </c>
      <c r="I35" s="29">
        <v>18</v>
      </c>
      <c r="J35" s="22" t="s">
        <v>418</v>
      </c>
      <c r="K35" s="21" t="s">
        <v>113</v>
      </c>
    </row>
    <row r="36" spans="1:11" ht="30" x14ac:dyDescent="0.25">
      <c r="A36" s="26">
        <v>42175</v>
      </c>
      <c r="B36" s="21" t="s">
        <v>114</v>
      </c>
      <c r="C36" s="21" t="s">
        <v>115</v>
      </c>
      <c r="D36" s="21">
        <v>43.119660000000003</v>
      </c>
      <c r="E36" s="21">
        <v>-72.431820000000002</v>
      </c>
      <c r="F36" s="21">
        <v>43.119570000000003</v>
      </c>
      <c r="G36" s="21">
        <v>-72.431799999999996</v>
      </c>
      <c r="H36" s="33">
        <v>2.2512029746281712</v>
      </c>
      <c r="I36" s="29">
        <v>4</v>
      </c>
      <c r="J36" s="22" t="s">
        <v>421</v>
      </c>
      <c r="K36" s="21"/>
    </row>
    <row r="37" spans="1:11" ht="30" x14ac:dyDescent="0.25">
      <c r="A37" s="26">
        <v>42175</v>
      </c>
      <c r="B37" s="21" t="s">
        <v>117</v>
      </c>
      <c r="C37" s="21" t="s">
        <v>118</v>
      </c>
      <c r="D37" s="21">
        <v>43.119660000000003</v>
      </c>
      <c r="E37" s="21">
        <v>-72.431820000000002</v>
      </c>
      <c r="F37" s="21">
        <v>43.119570000000003</v>
      </c>
      <c r="G37" s="21">
        <v>-72.431799999999996</v>
      </c>
      <c r="H37" s="33">
        <v>1.9165573053368328</v>
      </c>
      <c r="I37" s="29">
        <v>4</v>
      </c>
      <c r="J37" s="22" t="s">
        <v>421</v>
      </c>
      <c r="K37" s="21" t="s">
        <v>53</v>
      </c>
    </row>
    <row r="38" spans="1:11" ht="45" x14ac:dyDescent="0.25">
      <c r="A38" s="26">
        <v>42175</v>
      </c>
      <c r="B38" s="21" t="s">
        <v>120</v>
      </c>
      <c r="C38" s="21" t="s">
        <v>121</v>
      </c>
      <c r="D38" s="21">
        <v>43.076740000000001</v>
      </c>
      <c r="E38" s="21">
        <v>-72.437610000000006</v>
      </c>
      <c r="F38" s="21">
        <v>43.076740000000001</v>
      </c>
      <c r="G38" s="21">
        <v>-72.437610000000006</v>
      </c>
      <c r="H38" s="33">
        <v>1.8321147356580427</v>
      </c>
      <c r="I38" s="29">
        <v>7</v>
      </c>
      <c r="J38" s="22" t="s">
        <v>422</v>
      </c>
      <c r="K38" s="21"/>
    </row>
    <row r="39" spans="1:11" ht="45" x14ac:dyDescent="0.25">
      <c r="A39" s="26">
        <v>42175</v>
      </c>
      <c r="B39" s="21" t="s">
        <v>122</v>
      </c>
      <c r="C39" s="21" t="s">
        <v>123</v>
      </c>
      <c r="D39" s="21">
        <v>43.076740000000001</v>
      </c>
      <c r="E39" s="21">
        <v>-72.437610000000006</v>
      </c>
      <c r="F39" s="21">
        <v>43.076740000000001</v>
      </c>
      <c r="G39" s="21">
        <v>-72.437610000000006</v>
      </c>
      <c r="H39" s="33">
        <v>2.0127171603549554</v>
      </c>
      <c r="I39" s="29">
        <v>7</v>
      </c>
      <c r="J39" s="22" t="s">
        <v>422</v>
      </c>
      <c r="K39" s="21" t="s">
        <v>53</v>
      </c>
    </row>
    <row r="40" spans="1:11" x14ac:dyDescent="0.25">
      <c r="A40" s="26">
        <v>42179</v>
      </c>
      <c r="B40" s="21" t="s">
        <v>124</v>
      </c>
      <c r="C40" s="21" t="s">
        <v>125</v>
      </c>
      <c r="D40" s="21">
        <v>43.079830000000001</v>
      </c>
      <c r="E40" s="21">
        <v>-72.436400000000006</v>
      </c>
      <c r="F40" s="21">
        <v>43.079830000000001</v>
      </c>
      <c r="G40" s="21">
        <v>-72.436449999999994</v>
      </c>
      <c r="H40" s="33">
        <v>6.4614319043452911E-2</v>
      </c>
      <c r="I40" s="29">
        <v>8</v>
      </c>
      <c r="J40" s="22"/>
      <c r="K40" s="21"/>
    </row>
    <row r="41" spans="1:11" x14ac:dyDescent="0.25">
      <c r="A41" s="26">
        <v>42179</v>
      </c>
      <c r="B41" s="21" t="s">
        <v>126</v>
      </c>
      <c r="C41" s="21" t="s">
        <v>127</v>
      </c>
      <c r="D41" s="21">
        <v>43.079830000000001</v>
      </c>
      <c r="E41" s="21">
        <v>-72.436400000000006</v>
      </c>
      <c r="F41" s="21">
        <v>43.079830000000001</v>
      </c>
      <c r="G41" s="21">
        <v>-72.436449999999994</v>
      </c>
      <c r="H41" s="33">
        <v>0.12430737824438612</v>
      </c>
      <c r="I41" s="29">
        <v>8</v>
      </c>
      <c r="J41" s="22"/>
      <c r="K41" s="21" t="s">
        <v>128</v>
      </c>
    </row>
    <row r="42" spans="1:11" x14ac:dyDescent="0.25">
      <c r="A42" s="26">
        <v>42179</v>
      </c>
      <c r="B42" s="21" t="s">
        <v>129</v>
      </c>
      <c r="C42" s="21" t="s">
        <v>130</v>
      </c>
      <c r="D42" s="21">
        <v>43.063049999999997</v>
      </c>
      <c r="E42" s="21">
        <v>-72.452879999999993</v>
      </c>
      <c r="F42" s="21">
        <v>43.061680000000003</v>
      </c>
      <c r="G42" s="21">
        <v>-72.454400000000007</v>
      </c>
      <c r="H42" s="33">
        <v>0.17351997666958296</v>
      </c>
      <c r="I42" s="29">
        <v>9</v>
      </c>
      <c r="J42" s="22"/>
      <c r="K42" s="21"/>
    </row>
    <row r="43" spans="1:11" x14ac:dyDescent="0.25">
      <c r="A43" s="26">
        <v>42179</v>
      </c>
      <c r="B43" s="21" t="s">
        <v>131</v>
      </c>
      <c r="C43" s="21" t="s">
        <v>132</v>
      </c>
      <c r="D43" s="21">
        <v>43.063049999999997</v>
      </c>
      <c r="E43" s="21">
        <v>-72.452879999999993</v>
      </c>
      <c r="F43" s="21">
        <v>43.061680000000003</v>
      </c>
      <c r="G43" s="21">
        <v>-72.454400000000007</v>
      </c>
      <c r="H43" s="33">
        <v>0.22847404491105278</v>
      </c>
      <c r="I43" s="29">
        <v>9</v>
      </c>
      <c r="J43" s="22"/>
      <c r="K43" s="21"/>
    </row>
    <row r="44" spans="1:11" x14ac:dyDescent="0.25">
      <c r="A44" s="26">
        <v>42180</v>
      </c>
      <c r="B44" s="21" t="s">
        <v>133</v>
      </c>
      <c r="C44" s="21" t="s">
        <v>134</v>
      </c>
      <c r="D44" s="21">
        <v>43.10125</v>
      </c>
      <c r="E44" s="21">
        <v>-72.441900000000004</v>
      </c>
      <c r="F44" s="21">
        <v>43.10125</v>
      </c>
      <c r="G44" s="21">
        <v>-72.441900000000004</v>
      </c>
      <c r="H44" s="33">
        <v>0.46932835318662092</v>
      </c>
      <c r="I44" s="29">
        <v>4</v>
      </c>
      <c r="J44" s="22" t="s">
        <v>409</v>
      </c>
      <c r="K44" s="21"/>
    </row>
    <row r="45" spans="1:11" x14ac:dyDescent="0.25">
      <c r="A45" s="26">
        <v>42180</v>
      </c>
      <c r="B45" s="21" t="s">
        <v>135</v>
      </c>
      <c r="C45" s="21" t="s">
        <v>136</v>
      </c>
      <c r="D45" s="21">
        <v>43.10125</v>
      </c>
      <c r="E45" s="21">
        <v>-72.441900000000004</v>
      </c>
      <c r="F45" s="21">
        <v>43.10125</v>
      </c>
      <c r="G45" s="21">
        <v>-72.441900000000004</v>
      </c>
      <c r="H45" s="33">
        <v>0.39815936469479773</v>
      </c>
      <c r="I45" s="29">
        <v>4</v>
      </c>
      <c r="J45" s="22" t="s">
        <v>409</v>
      </c>
      <c r="K45" s="21"/>
    </row>
    <row r="46" spans="1:11" x14ac:dyDescent="0.25">
      <c r="A46" s="26">
        <v>42180</v>
      </c>
      <c r="B46" s="21" t="s">
        <v>137</v>
      </c>
      <c r="C46" s="21" t="s">
        <v>138</v>
      </c>
      <c r="D46" s="21">
        <v>43.081000000000003</v>
      </c>
      <c r="E46" s="21">
        <v>-72.435140000000004</v>
      </c>
      <c r="F46" s="21">
        <v>43.078760000000003</v>
      </c>
      <c r="G46" s="21">
        <v>-72.436899999999994</v>
      </c>
      <c r="H46" s="33">
        <v>0.44437153689122194</v>
      </c>
      <c r="I46" s="29">
        <v>5</v>
      </c>
      <c r="J46" s="22" t="s">
        <v>409</v>
      </c>
      <c r="K46" s="21"/>
    </row>
    <row r="47" spans="1:11" x14ac:dyDescent="0.25">
      <c r="A47" s="26">
        <v>42180</v>
      </c>
      <c r="B47" s="21" t="s">
        <v>139</v>
      </c>
      <c r="C47" s="21" t="s">
        <v>140</v>
      </c>
      <c r="D47" s="21">
        <v>43.081000000000003</v>
      </c>
      <c r="E47" s="21">
        <v>-72.435140000000004</v>
      </c>
      <c r="F47" s="21">
        <v>43.078760000000003</v>
      </c>
      <c r="G47" s="21">
        <v>-72.436899999999994</v>
      </c>
      <c r="H47" s="33">
        <v>0.65024424030329531</v>
      </c>
      <c r="I47" s="29">
        <v>5</v>
      </c>
      <c r="J47" s="22" t="s">
        <v>409</v>
      </c>
      <c r="K47" s="21"/>
    </row>
    <row r="48" spans="1:11" x14ac:dyDescent="0.25">
      <c r="A48" s="26">
        <v>42181</v>
      </c>
      <c r="B48" s="21" t="s">
        <v>141</v>
      </c>
      <c r="C48" s="21" t="s">
        <v>142</v>
      </c>
      <c r="D48" s="21">
        <v>43.123989999999999</v>
      </c>
      <c r="E48" s="21">
        <v>-72.436170000000004</v>
      </c>
      <c r="F48" s="21">
        <v>43.12379</v>
      </c>
      <c r="G48" s="21">
        <v>-72.435980000000001</v>
      </c>
      <c r="H48" s="33">
        <v>0.89083916593759116</v>
      </c>
      <c r="I48" s="21">
        <v>4</v>
      </c>
      <c r="J48" s="22" t="s">
        <v>424</v>
      </c>
      <c r="K48" s="21" t="s">
        <v>143</v>
      </c>
    </row>
    <row r="49" spans="1:11" x14ac:dyDescent="0.25">
      <c r="A49" s="26">
        <v>42181</v>
      </c>
      <c r="B49" s="21" t="s">
        <v>146</v>
      </c>
      <c r="C49" s="21" t="s">
        <v>147</v>
      </c>
      <c r="D49" s="21">
        <v>43.123989999999999</v>
      </c>
      <c r="E49" s="21">
        <v>-72.436170000000004</v>
      </c>
      <c r="F49" s="21">
        <v>43.12379</v>
      </c>
      <c r="G49" s="21">
        <v>-72.435980000000001</v>
      </c>
      <c r="H49" s="33">
        <v>1.4615230387868183</v>
      </c>
      <c r="I49" s="21">
        <v>4</v>
      </c>
      <c r="J49" s="22" t="s">
        <v>424</v>
      </c>
      <c r="K49" s="21" t="s">
        <v>148</v>
      </c>
    </row>
    <row r="50" spans="1:11" x14ac:dyDescent="0.25">
      <c r="A50" s="26">
        <v>42181</v>
      </c>
      <c r="B50" s="21" t="s">
        <v>155</v>
      </c>
      <c r="C50" s="21" t="s">
        <v>156</v>
      </c>
      <c r="D50" s="21">
        <v>43.081780000000002</v>
      </c>
      <c r="E50" s="21">
        <v>-72.434039999999996</v>
      </c>
      <c r="F50" s="21">
        <v>43.081780000000002</v>
      </c>
      <c r="G50" s="21">
        <v>-72.434039999999996</v>
      </c>
      <c r="H50" s="33">
        <v>0.27110098079845285</v>
      </c>
      <c r="I50" s="21">
        <v>3.5</v>
      </c>
      <c r="J50" s="22"/>
      <c r="K50" s="21" t="s">
        <v>95</v>
      </c>
    </row>
    <row r="51" spans="1:11" x14ac:dyDescent="0.25">
      <c r="A51" s="20">
        <v>42150</v>
      </c>
      <c r="B51" s="21" t="s">
        <v>161</v>
      </c>
      <c r="C51" s="21" t="s">
        <v>162</v>
      </c>
      <c r="D51" s="21">
        <v>43.13749</v>
      </c>
      <c r="E51" s="46">
        <v>-72.667699999999996</v>
      </c>
      <c r="F51" s="21">
        <v>43.13749</v>
      </c>
      <c r="G51" s="21">
        <v>-72.667699999999996</v>
      </c>
      <c r="H51" s="33">
        <v>0.94761592300962372</v>
      </c>
      <c r="I51" s="29">
        <v>20</v>
      </c>
      <c r="J51" s="22"/>
      <c r="K51" s="21"/>
    </row>
    <row r="52" spans="1:11" x14ac:dyDescent="0.25">
      <c r="A52" s="20">
        <v>42150</v>
      </c>
      <c r="B52" s="21" t="s">
        <v>163</v>
      </c>
      <c r="C52" s="21" t="s">
        <v>164</v>
      </c>
      <c r="D52" s="21">
        <v>43.191940000000002</v>
      </c>
      <c r="E52" s="21">
        <v>-72.651660000000007</v>
      </c>
      <c r="F52" s="21">
        <v>43.191940000000002</v>
      </c>
      <c r="G52" s="21">
        <v>-72.651660000000007</v>
      </c>
      <c r="H52" s="33">
        <v>6.8350831146106739E-3</v>
      </c>
      <c r="I52" s="29">
        <v>10</v>
      </c>
      <c r="J52" s="22" t="s">
        <v>402</v>
      </c>
      <c r="K52" s="21"/>
    </row>
    <row r="53" spans="1:11" ht="45" x14ac:dyDescent="0.25">
      <c r="A53" s="23">
        <v>42151</v>
      </c>
      <c r="B53" s="21" t="s">
        <v>165</v>
      </c>
      <c r="C53" s="21" t="s">
        <v>166</v>
      </c>
      <c r="D53" s="21">
        <v>43.000140000000002</v>
      </c>
      <c r="E53" s="21">
        <v>-72.454700000000003</v>
      </c>
      <c r="F53" s="21">
        <v>43.000140000000002</v>
      </c>
      <c r="G53" s="21">
        <v>-72.454700000000003</v>
      </c>
      <c r="H53" s="33" t="s">
        <v>403</v>
      </c>
      <c r="I53" s="29">
        <v>2</v>
      </c>
      <c r="J53" s="22" t="s">
        <v>404</v>
      </c>
      <c r="K53" s="21"/>
    </row>
    <row r="54" spans="1:11" ht="45" x14ac:dyDescent="0.25">
      <c r="A54" s="23">
        <v>42151</v>
      </c>
      <c r="B54" s="21" t="s">
        <v>167</v>
      </c>
      <c r="C54" s="21" t="s">
        <v>168</v>
      </c>
      <c r="D54" s="21">
        <v>43.000140000000002</v>
      </c>
      <c r="E54" s="21">
        <v>-72.454700000000003</v>
      </c>
      <c r="F54" s="21">
        <v>43.000140000000002</v>
      </c>
      <c r="G54" s="21">
        <v>-72.454700000000003</v>
      </c>
      <c r="H54" s="33" t="s">
        <v>403</v>
      </c>
      <c r="I54" s="29">
        <v>2</v>
      </c>
      <c r="J54" s="28" t="s">
        <v>404</v>
      </c>
      <c r="K54" s="21"/>
    </row>
    <row r="55" spans="1:11" ht="45" x14ac:dyDescent="0.25">
      <c r="A55" s="23">
        <v>42151</v>
      </c>
      <c r="B55" s="21" t="s">
        <v>169</v>
      </c>
      <c r="C55" s="21" t="s">
        <v>170</v>
      </c>
      <c r="D55" s="21">
        <v>42.999980000000001</v>
      </c>
      <c r="E55" s="21">
        <v>-72.451049999999995</v>
      </c>
      <c r="F55" s="21">
        <v>42.999920000000003</v>
      </c>
      <c r="G55" s="21">
        <v>-72.451049999999995</v>
      </c>
      <c r="H55" s="33" t="s">
        <v>403</v>
      </c>
      <c r="I55" s="29">
        <v>2</v>
      </c>
      <c r="J55" s="22" t="s">
        <v>404</v>
      </c>
      <c r="K55" s="21"/>
    </row>
    <row r="56" spans="1:11" x14ac:dyDescent="0.25">
      <c r="A56" s="23">
        <v>42151</v>
      </c>
      <c r="B56" s="21" t="s">
        <v>171</v>
      </c>
      <c r="C56" s="21" t="s">
        <v>172</v>
      </c>
      <c r="D56" s="21">
        <v>42.999980000000001</v>
      </c>
      <c r="E56" s="21">
        <v>-72.451049999999995</v>
      </c>
      <c r="F56" s="21">
        <v>42.999920000000003</v>
      </c>
      <c r="G56" s="21">
        <v>-72.451049999999995</v>
      </c>
      <c r="H56" s="33" t="s">
        <v>403</v>
      </c>
      <c r="I56" s="29">
        <v>2</v>
      </c>
      <c r="J56" s="22"/>
      <c r="K56" s="21"/>
    </row>
    <row r="57" spans="1:11" x14ac:dyDescent="0.25">
      <c r="A57" s="23">
        <v>42152</v>
      </c>
      <c r="B57" s="21" t="s">
        <v>173</v>
      </c>
      <c r="C57" s="21" t="s">
        <v>174</v>
      </c>
      <c r="D57" s="21">
        <v>43.06514</v>
      </c>
      <c r="E57" s="21">
        <v>-72.451629999999994</v>
      </c>
      <c r="F57" s="21">
        <v>43.06514</v>
      </c>
      <c r="G57" s="21">
        <v>-72.451629999999994</v>
      </c>
      <c r="H57" s="33">
        <v>3.7729658792650916E-2</v>
      </c>
      <c r="I57" s="29">
        <v>1.3</v>
      </c>
      <c r="J57" s="22"/>
      <c r="K57" s="21"/>
    </row>
    <row r="58" spans="1:11" x14ac:dyDescent="0.25">
      <c r="A58" s="23">
        <v>42152</v>
      </c>
      <c r="B58" s="21" t="s">
        <v>175</v>
      </c>
      <c r="C58" s="21" t="s">
        <v>176</v>
      </c>
      <c r="D58" s="21">
        <v>43.06514</v>
      </c>
      <c r="E58" s="21">
        <v>-72.451629999999994</v>
      </c>
      <c r="F58" s="21">
        <v>43.06514</v>
      </c>
      <c r="G58" s="21">
        <v>-72.451629999999994</v>
      </c>
      <c r="H58" s="33">
        <v>3.6512573025146045E-2</v>
      </c>
      <c r="I58" s="29">
        <v>1.3</v>
      </c>
      <c r="J58" s="22"/>
      <c r="K58" s="21"/>
    </row>
    <row r="59" spans="1:11" x14ac:dyDescent="0.25">
      <c r="A59" s="23">
        <v>42152</v>
      </c>
      <c r="B59" s="21" t="s">
        <v>177</v>
      </c>
      <c r="C59" s="21" t="s">
        <v>178</v>
      </c>
      <c r="D59" s="21">
        <v>43.065890000000003</v>
      </c>
      <c r="E59" s="21">
        <v>-72.452879999999993</v>
      </c>
      <c r="F59" s="21">
        <v>43.065890000000003</v>
      </c>
      <c r="G59" s="21">
        <v>-72.452879999999993</v>
      </c>
      <c r="H59" s="33">
        <v>1.4216972878390202E-2</v>
      </c>
      <c r="I59" s="29">
        <v>1.3</v>
      </c>
      <c r="J59" s="22"/>
      <c r="K59" s="21"/>
    </row>
    <row r="60" spans="1:11" x14ac:dyDescent="0.25">
      <c r="A60" s="23">
        <v>42152</v>
      </c>
      <c r="B60" s="21" t="s">
        <v>179</v>
      </c>
      <c r="C60" s="21" t="s">
        <v>180</v>
      </c>
      <c r="D60" s="21">
        <v>43.065890000000003</v>
      </c>
      <c r="E60" s="21">
        <v>-72.452879999999993</v>
      </c>
      <c r="F60" s="21">
        <v>43.065890000000003</v>
      </c>
      <c r="G60" s="21">
        <v>-72.452879999999993</v>
      </c>
      <c r="H60" s="33">
        <v>1.2185976752905886E-2</v>
      </c>
      <c r="I60" s="29">
        <v>1.3</v>
      </c>
      <c r="J60" s="22"/>
      <c r="K60" s="21"/>
    </row>
    <row r="61" spans="1:11" x14ac:dyDescent="0.25">
      <c r="A61" s="23">
        <v>42157</v>
      </c>
      <c r="B61" s="21" t="s">
        <v>181</v>
      </c>
      <c r="C61" s="21" t="s">
        <v>182</v>
      </c>
      <c r="D61" s="21">
        <v>42.964179999999999</v>
      </c>
      <c r="E61" s="21">
        <v>-72.507919999999999</v>
      </c>
      <c r="F61" s="21">
        <v>42.964179999999999</v>
      </c>
      <c r="G61" s="21">
        <v>-72.507919999999999</v>
      </c>
      <c r="H61" s="33">
        <v>0.12950204141149024</v>
      </c>
      <c r="I61" s="29">
        <v>5</v>
      </c>
      <c r="J61" s="22" t="s">
        <v>408</v>
      </c>
      <c r="K61" s="21"/>
    </row>
    <row r="62" spans="1:11" x14ac:dyDescent="0.25">
      <c r="A62" s="23">
        <v>42157</v>
      </c>
      <c r="B62" s="21" t="s">
        <v>183</v>
      </c>
      <c r="C62" s="21" t="s">
        <v>184</v>
      </c>
      <c r="D62" s="21">
        <v>42.964179999999999</v>
      </c>
      <c r="E62" s="21">
        <v>-72.507919999999999</v>
      </c>
      <c r="F62" s="21">
        <v>42.964179999999999</v>
      </c>
      <c r="G62" s="21">
        <v>-72.507919999999999</v>
      </c>
      <c r="H62" s="33">
        <v>5.5318606007582385E-2</v>
      </c>
      <c r="I62" s="29">
        <v>5</v>
      </c>
      <c r="J62" s="22" t="s">
        <v>408</v>
      </c>
      <c r="K62" s="21"/>
    </row>
    <row r="63" spans="1:11" x14ac:dyDescent="0.25">
      <c r="A63" s="23">
        <v>42157</v>
      </c>
      <c r="B63" s="21" t="s">
        <v>185</v>
      </c>
      <c r="C63" s="21" t="s">
        <v>186</v>
      </c>
      <c r="D63" s="21">
        <v>42.923920000000003</v>
      </c>
      <c r="E63" s="21">
        <v>-72.523589999999999</v>
      </c>
      <c r="F63" s="21">
        <v>42.923920000000003</v>
      </c>
      <c r="G63" s="21">
        <v>-72.523589999999999</v>
      </c>
      <c r="H63" s="33">
        <v>0.12995771361913094</v>
      </c>
      <c r="I63" s="29">
        <v>7</v>
      </c>
      <c r="J63" s="22" t="s">
        <v>408</v>
      </c>
      <c r="K63" s="21"/>
    </row>
    <row r="64" spans="1:11" x14ac:dyDescent="0.25">
      <c r="A64" s="23">
        <v>42157</v>
      </c>
      <c r="B64" s="21" t="s">
        <v>187</v>
      </c>
      <c r="C64" s="21" t="s">
        <v>188</v>
      </c>
      <c r="D64" s="21">
        <v>42.923920000000003</v>
      </c>
      <c r="E64" s="21">
        <v>-72.523589999999999</v>
      </c>
      <c r="F64" s="21">
        <v>42.923920000000003</v>
      </c>
      <c r="G64" s="21">
        <v>-72.523589999999999</v>
      </c>
      <c r="H64" s="33">
        <v>0.12995771361913094</v>
      </c>
      <c r="I64" s="29">
        <v>7</v>
      </c>
      <c r="J64" s="22" t="s">
        <v>408</v>
      </c>
      <c r="K64" s="21"/>
    </row>
    <row r="65" spans="1:11" x14ac:dyDescent="0.25">
      <c r="A65" s="23">
        <v>42159</v>
      </c>
      <c r="B65" s="24" t="s">
        <v>189</v>
      </c>
      <c r="C65" s="21" t="s">
        <v>190</v>
      </c>
      <c r="D65" s="21">
        <v>43.128030000000003</v>
      </c>
      <c r="E65" s="21">
        <v>-72.438820000000007</v>
      </c>
      <c r="F65" s="21">
        <v>43.128030000000003</v>
      </c>
      <c r="G65" s="21">
        <v>-72.438820000000007</v>
      </c>
      <c r="H65" s="33">
        <v>0.38914406532516765</v>
      </c>
      <c r="I65" s="29">
        <v>8.5</v>
      </c>
      <c r="J65" s="22" t="s">
        <v>409</v>
      </c>
      <c r="K65" s="21"/>
    </row>
    <row r="66" spans="1:11" x14ac:dyDescent="0.25">
      <c r="A66" s="23">
        <v>42159</v>
      </c>
      <c r="B66" s="24" t="s">
        <v>191</v>
      </c>
      <c r="C66" s="21" t="s">
        <v>192</v>
      </c>
      <c r="D66" s="21">
        <v>43.128030000000003</v>
      </c>
      <c r="E66" s="21">
        <v>-72.438820000000007</v>
      </c>
      <c r="F66" s="21">
        <v>43.128030000000003</v>
      </c>
      <c r="G66" s="21">
        <v>-72.438820000000007</v>
      </c>
      <c r="H66" s="33">
        <v>0.31805920093321666</v>
      </c>
      <c r="I66" s="29">
        <v>8.5</v>
      </c>
      <c r="J66" s="22" t="s">
        <v>409</v>
      </c>
      <c r="K66" s="21"/>
    </row>
    <row r="67" spans="1:11" x14ac:dyDescent="0.25">
      <c r="A67" s="23">
        <v>42159</v>
      </c>
      <c r="B67" s="24" t="s">
        <v>193</v>
      </c>
      <c r="C67" s="21" t="s">
        <v>194</v>
      </c>
      <c r="D67" s="21">
        <v>42.881779999999999</v>
      </c>
      <c r="E67" s="21">
        <v>-72.550989999999999</v>
      </c>
      <c r="F67" s="21">
        <v>42.881779999999999</v>
      </c>
      <c r="G67" s="21">
        <v>-72.550989999999999</v>
      </c>
      <c r="H67" s="33">
        <v>0.19921988918051908</v>
      </c>
      <c r="I67" s="29">
        <v>8</v>
      </c>
      <c r="J67" s="22" t="s">
        <v>409</v>
      </c>
      <c r="K67" s="21"/>
    </row>
    <row r="68" spans="1:11" x14ac:dyDescent="0.25">
      <c r="A68" s="23">
        <v>42159</v>
      </c>
      <c r="B68" s="24" t="s">
        <v>195</v>
      </c>
      <c r="C68" s="21" t="s">
        <v>196</v>
      </c>
      <c r="D68" s="21">
        <v>42.881779999999999</v>
      </c>
      <c r="E68" s="21">
        <v>-72.550989999999999</v>
      </c>
      <c r="F68" s="21">
        <v>42.881779999999999</v>
      </c>
      <c r="G68" s="21">
        <v>-72.550989999999999</v>
      </c>
      <c r="H68" s="33">
        <v>0.21407480314960631</v>
      </c>
      <c r="I68" s="29">
        <v>8</v>
      </c>
      <c r="J68" s="22" t="s">
        <v>409</v>
      </c>
      <c r="K68" s="21"/>
    </row>
    <row r="69" spans="1:11" x14ac:dyDescent="0.25">
      <c r="A69" s="23">
        <v>42165</v>
      </c>
      <c r="B69" s="21" t="s">
        <v>197</v>
      </c>
      <c r="C69" s="21" t="s">
        <v>198</v>
      </c>
      <c r="D69" s="21">
        <v>42.850960000000001</v>
      </c>
      <c r="E69" s="21">
        <v>-72.554239999999993</v>
      </c>
      <c r="F69" s="21">
        <v>42.850960000000001</v>
      </c>
      <c r="G69" s="21">
        <v>-72.554239999999993</v>
      </c>
      <c r="H69" s="33">
        <v>0.58959426946631677</v>
      </c>
      <c r="I69" s="29">
        <v>25</v>
      </c>
      <c r="J69" s="22" t="s">
        <v>409</v>
      </c>
      <c r="K69" s="21" t="s">
        <v>95</v>
      </c>
    </row>
    <row r="70" spans="1:11" x14ac:dyDescent="0.25">
      <c r="A70" s="23">
        <v>42165</v>
      </c>
      <c r="B70" s="21" t="s">
        <v>202</v>
      </c>
      <c r="C70" s="21" t="s">
        <v>203</v>
      </c>
      <c r="D70" s="21">
        <v>42.850960000000001</v>
      </c>
      <c r="E70" s="21">
        <v>-72.554239999999993</v>
      </c>
      <c r="F70" s="21">
        <v>42.850960000000001</v>
      </c>
      <c r="G70" s="21">
        <v>-72.554239999999993</v>
      </c>
      <c r="H70" s="33">
        <v>0.86627843394575688</v>
      </c>
      <c r="I70" s="29">
        <v>25</v>
      </c>
      <c r="J70" s="22" t="s">
        <v>409</v>
      </c>
      <c r="K70" s="21" t="s">
        <v>53</v>
      </c>
    </row>
    <row r="71" spans="1:11" x14ac:dyDescent="0.25">
      <c r="A71" s="23">
        <v>42165</v>
      </c>
      <c r="B71" s="21" t="s">
        <v>206</v>
      </c>
      <c r="C71" s="21" t="s">
        <v>207</v>
      </c>
      <c r="D71" s="21">
        <v>42.88382</v>
      </c>
      <c r="E71" s="21">
        <v>-72.552019999999999</v>
      </c>
      <c r="F71" s="21">
        <v>42.882190000000001</v>
      </c>
      <c r="G71" s="21">
        <v>-72.552139999999994</v>
      </c>
      <c r="H71" s="33">
        <v>1.6885389326334208</v>
      </c>
      <c r="I71" s="29">
        <v>20</v>
      </c>
      <c r="J71" s="22" t="s">
        <v>409</v>
      </c>
      <c r="K71" s="21" t="s">
        <v>208</v>
      </c>
    </row>
    <row r="72" spans="1:11" x14ac:dyDescent="0.25">
      <c r="A72" s="23">
        <v>42165</v>
      </c>
      <c r="B72" s="21" t="s">
        <v>212</v>
      </c>
      <c r="C72" s="21" t="s">
        <v>213</v>
      </c>
      <c r="D72" s="21">
        <v>42.88382</v>
      </c>
      <c r="E72" s="21">
        <v>-72.552019999999999</v>
      </c>
      <c r="F72" s="21">
        <v>42.882190000000001</v>
      </c>
      <c r="G72" s="21">
        <v>-72.552139999999994</v>
      </c>
      <c r="H72" s="33">
        <v>2.4754718160229969</v>
      </c>
      <c r="I72" s="29">
        <v>20</v>
      </c>
      <c r="J72" s="22" t="s">
        <v>409</v>
      </c>
      <c r="K72" s="21"/>
    </row>
    <row r="73" spans="1:11" ht="60" x14ac:dyDescent="0.25">
      <c r="A73" s="26">
        <v>42171</v>
      </c>
      <c r="B73" s="21" t="s">
        <v>214</v>
      </c>
      <c r="C73" s="21" t="s">
        <v>215</v>
      </c>
      <c r="D73" s="21">
        <v>42.971510000000002</v>
      </c>
      <c r="E73" s="21">
        <v>-72.478870000000001</v>
      </c>
      <c r="F73" s="21">
        <v>42.971510000000002</v>
      </c>
      <c r="G73" s="21">
        <v>-72.478870000000001</v>
      </c>
      <c r="H73" s="33">
        <v>2.8102983837546622</v>
      </c>
      <c r="I73" s="29">
        <v>8</v>
      </c>
      <c r="J73" s="22" t="s">
        <v>416</v>
      </c>
      <c r="K73" s="21"/>
    </row>
    <row r="74" spans="1:11" ht="60" x14ac:dyDescent="0.25">
      <c r="A74" s="26">
        <v>42171</v>
      </c>
      <c r="B74" s="21" t="s">
        <v>216</v>
      </c>
      <c r="C74" s="21" t="s">
        <v>217</v>
      </c>
      <c r="D74" s="21">
        <v>42.971510000000002</v>
      </c>
      <c r="E74" s="21">
        <v>-72.478870000000001</v>
      </c>
      <c r="F74" s="21">
        <v>42.971510000000002</v>
      </c>
      <c r="G74" s="21">
        <v>-72.478870000000001</v>
      </c>
      <c r="H74" s="33">
        <v>2.2457924667311326</v>
      </c>
      <c r="I74" s="29">
        <v>8</v>
      </c>
      <c r="J74" s="22" t="s">
        <v>416</v>
      </c>
      <c r="K74" s="21"/>
    </row>
    <row r="75" spans="1:11" ht="60" x14ac:dyDescent="0.25">
      <c r="A75" s="26">
        <v>42171</v>
      </c>
      <c r="B75" s="21" t="s">
        <v>218</v>
      </c>
      <c r="C75" s="21" t="s">
        <v>219</v>
      </c>
      <c r="D75" s="21">
        <v>42.959380000000003</v>
      </c>
      <c r="E75" s="21">
        <v>-72.523079999999993</v>
      </c>
      <c r="F75" s="21">
        <v>42.959380000000003</v>
      </c>
      <c r="G75" s="21">
        <v>-72.523079999999993</v>
      </c>
      <c r="H75" s="33">
        <v>1.0348315835520561</v>
      </c>
      <c r="I75" s="29">
        <v>20</v>
      </c>
      <c r="J75" s="22" t="s">
        <v>417</v>
      </c>
      <c r="K75" s="21"/>
    </row>
    <row r="76" spans="1:11" ht="60" x14ac:dyDescent="0.25">
      <c r="A76" s="26">
        <v>42171</v>
      </c>
      <c r="B76" s="21" t="s">
        <v>220</v>
      </c>
      <c r="C76" s="21" t="s">
        <v>221</v>
      </c>
      <c r="D76" s="21">
        <v>42.959380000000003</v>
      </c>
      <c r="E76" s="21">
        <v>-72.523079999999993</v>
      </c>
      <c r="F76" s="21">
        <v>42.959380000000003</v>
      </c>
      <c r="G76" s="21">
        <v>-72.523079999999993</v>
      </c>
      <c r="H76" s="33">
        <v>1.0348315835520561</v>
      </c>
      <c r="I76" s="29">
        <v>20</v>
      </c>
      <c r="J76" s="22" t="s">
        <v>417</v>
      </c>
      <c r="K76" s="21"/>
    </row>
    <row r="77" spans="1:11" x14ac:dyDescent="0.25">
      <c r="A77" s="26">
        <v>42177</v>
      </c>
      <c r="B77" s="21" t="s">
        <v>222</v>
      </c>
      <c r="C77" s="21" t="s">
        <v>223</v>
      </c>
      <c r="D77" s="21">
        <v>42.851970000000001</v>
      </c>
      <c r="E77" s="21">
        <v>-72.550650000000005</v>
      </c>
      <c r="F77" s="21">
        <v>42.851970000000001</v>
      </c>
      <c r="G77" s="21">
        <v>-72.550650000000005</v>
      </c>
      <c r="H77" s="33">
        <v>0.81164333624963536</v>
      </c>
      <c r="I77" s="29">
        <v>10</v>
      </c>
      <c r="J77" s="22"/>
      <c r="K77" s="21"/>
    </row>
    <row r="78" spans="1:11" ht="15.75" thickBot="1" x14ac:dyDescent="0.3">
      <c r="A78" s="26">
        <v>42177</v>
      </c>
      <c r="B78" s="21" t="s">
        <v>224</v>
      </c>
      <c r="C78" s="21" t="s">
        <v>225</v>
      </c>
      <c r="D78" s="21">
        <v>42.851970000000001</v>
      </c>
      <c r="E78" s="21">
        <v>-72.550650000000005</v>
      </c>
      <c r="F78" s="21">
        <v>42.851970000000001</v>
      </c>
      <c r="G78" s="21">
        <v>-72.550650000000005</v>
      </c>
      <c r="H78" s="33">
        <v>1.0402996500437445</v>
      </c>
      <c r="I78" s="29">
        <v>10</v>
      </c>
      <c r="J78" s="22"/>
      <c r="K78" s="21"/>
    </row>
    <row r="79" spans="1:11" ht="16.5" thickTop="1" thickBot="1" x14ac:dyDescent="0.3">
      <c r="A79" s="26">
        <v>42177</v>
      </c>
      <c r="B79" s="21" t="s">
        <v>226</v>
      </c>
      <c r="C79" s="21" t="s">
        <v>227</v>
      </c>
      <c r="D79" s="50">
        <v>42.852600000000002</v>
      </c>
      <c r="E79" s="51">
        <v>-72.553049999999999</v>
      </c>
      <c r="F79" s="21">
        <v>42.852600000000002</v>
      </c>
      <c r="G79" s="21">
        <v>-72.553049999999999</v>
      </c>
      <c r="H79" s="33">
        <v>8.4755030621172355E-3</v>
      </c>
      <c r="I79" s="29">
        <v>5</v>
      </c>
      <c r="J79" s="22"/>
      <c r="K79" s="21"/>
    </row>
    <row r="80" spans="1:11" ht="16.5" thickTop="1" thickBot="1" x14ac:dyDescent="0.3">
      <c r="A80" s="26">
        <v>42177</v>
      </c>
      <c r="B80" s="21" t="s">
        <v>228</v>
      </c>
      <c r="C80" s="21" t="s">
        <v>229</v>
      </c>
      <c r="D80" s="52">
        <v>42.852600000000002</v>
      </c>
      <c r="E80" s="53">
        <v>-72.553049999999999</v>
      </c>
      <c r="F80" s="21">
        <v>42.852600000000002</v>
      </c>
      <c r="G80" s="21">
        <v>-72.553049999999999</v>
      </c>
      <c r="H80" s="33">
        <v>0.23066127150772822</v>
      </c>
      <c r="I80" s="29">
        <v>5</v>
      </c>
      <c r="J80" s="22"/>
      <c r="K80" s="21" t="s">
        <v>208</v>
      </c>
    </row>
    <row r="81" spans="1:11" ht="90.75" thickTop="1" x14ac:dyDescent="0.25">
      <c r="A81" s="26">
        <v>42178</v>
      </c>
      <c r="B81" s="21" t="s">
        <v>232</v>
      </c>
      <c r="C81" s="21" t="s">
        <v>233</v>
      </c>
      <c r="D81" s="21">
        <v>42.96407</v>
      </c>
      <c r="E81" s="21">
        <v>-72.50703</v>
      </c>
      <c r="F81" s="21">
        <v>42.96407</v>
      </c>
      <c r="G81" s="21">
        <v>-72.50703</v>
      </c>
      <c r="H81" s="33">
        <v>0.11400918635170604</v>
      </c>
      <c r="I81" s="29">
        <v>25</v>
      </c>
      <c r="J81" s="22" t="s">
        <v>423</v>
      </c>
      <c r="K81" s="21"/>
    </row>
    <row r="82" spans="1:11" ht="90" x14ac:dyDescent="0.25">
      <c r="A82" s="26">
        <v>42178</v>
      </c>
      <c r="B82" s="21" t="s">
        <v>234</v>
      </c>
      <c r="C82" s="21" t="s">
        <v>235</v>
      </c>
      <c r="D82" s="21">
        <v>42.96407</v>
      </c>
      <c r="E82" s="21">
        <v>-72.50703</v>
      </c>
      <c r="F82" s="21">
        <v>42.96407</v>
      </c>
      <c r="G82" s="21">
        <v>-72.50703</v>
      </c>
      <c r="H82" s="33">
        <v>0.29208588509769612</v>
      </c>
      <c r="I82" s="29">
        <v>25</v>
      </c>
      <c r="J82" s="22" t="s">
        <v>423</v>
      </c>
      <c r="K82" s="21" t="s">
        <v>236</v>
      </c>
    </row>
    <row r="83" spans="1:11" x14ac:dyDescent="0.25">
      <c r="A83" s="26">
        <v>42178</v>
      </c>
      <c r="B83" s="21" t="s">
        <v>237</v>
      </c>
      <c r="C83" s="21" t="s">
        <v>238</v>
      </c>
      <c r="D83" s="21">
        <v>42.966679999999997</v>
      </c>
      <c r="E83" s="21">
        <v>-72.498310000000004</v>
      </c>
      <c r="F83" s="21">
        <v>42.966679999999997</v>
      </c>
      <c r="G83" s="21">
        <v>-72.498310000000004</v>
      </c>
      <c r="H83" s="33">
        <v>0.24232648002333038</v>
      </c>
      <c r="I83" s="29">
        <v>5</v>
      </c>
      <c r="J83" s="22" t="s">
        <v>415</v>
      </c>
      <c r="K83" s="21" t="s">
        <v>236</v>
      </c>
    </row>
    <row r="84" spans="1:11" x14ac:dyDescent="0.25">
      <c r="A84" s="26">
        <v>42178</v>
      </c>
      <c r="B84" s="21" t="s">
        <v>239</v>
      </c>
      <c r="C84" s="21" t="s">
        <v>240</v>
      </c>
      <c r="D84" s="21">
        <v>42.966679999999997</v>
      </c>
      <c r="E84" s="21">
        <v>-72.498310000000004</v>
      </c>
      <c r="F84" s="21">
        <v>42.966679999999997</v>
      </c>
      <c r="G84" s="21">
        <v>-72.498310000000004</v>
      </c>
      <c r="H84" s="33">
        <v>0.38759477981918922</v>
      </c>
      <c r="I84" s="29">
        <v>5</v>
      </c>
      <c r="J84" s="22" t="s">
        <v>415</v>
      </c>
      <c r="K84" s="21" t="s">
        <v>241</v>
      </c>
    </row>
    <row r="85" spans="1:11" ht="30" x14ac:dyDescent="0.25">
      <c r="A85" s="26">
        <v>42182</v>
      </c>
      <c r="B85" s="21" t="s">
        <v>242</v>
      </c>
      <c r="C85" s="21" t="s">
        <v>243</v>
      </c>
      <c r="D85" s="21">
        <v>42.769640000000003</v>
      </c>
      <c r="E85" s="21">
        <v>-72.504549999999995</v>
      </c>
      <c r="F85" s="21">
        <v>42.769640000000003</v>
      </c>
      <c r="G85" s="21">
        <v>-72.504549999999995</v>
      </c>
      <c r="H85" s="33">
        <v>0.53404782735491396</v>
      </c>
      <c r="I85" s="21">
        <v>5</v>
      </c>
      <c r="J85" s="22" t="s">
        <v>425</v>
      </c>
      <c r="K85" s="21"/>
    </row>
    <row r="86" spans="1:11" ht="30" x14ac:dyDescent="0.25">
      <c r="A86" s="26">
        <v>42182</v>
      </c>
      <c r="B86" s="21" t="s">
        <v>244</v>
      </c>
      <c r="C86" s="21" t="s">
        <v>245</v>
      </c>
      <c r="D86" s="21">
        <v>42.769640000000003</v>
      </c>
      <c r="E86" s="21">
        <v>-72.504549999999995</v>
      </c>
      <c r="F86" s="21">
        <v>42.769640000000003</v>
      </c>
      <c r="G86" s="21">
        <v>-72.504549999999995</v>
      </c>
      <c r="H86" s="33">
        <v>0.88272820064158641</v>
      </c>
      <c r="I86" s="29">
        <v>5</v>
      </c>
      <c r="J86" s="22" t="s">
        <v>425</v>
      </c>
      <c r="K86" s="21"/>
    </row>
    <row r="87" spans="1:11" x14ac:dyDescent="0.25">
      <c r="A87" s="26">
        <v>42182</v>
      </c>
      <c r="B87" s="21" t="s">
        <v>246</v>
      </c>
      <c r="C87" s="21" t="s">
        <v>247</v>
      </c>
      <c r="D87" s="21">
        <v>42.7669</v>
      </c>
      <c r="E87" s="21">
        <v>-72.515780000000007</v>
      </c>
      <c r="F87" s="21">
        <v>42.76643</v>
      </c>
      <c r="G87" s="21">
        <v>-72.515609999999995</v>
      </c>
      <c r="H87" s="33">
        <v>1.3674722951297755</v>
      </c>
      <c r="I87" s="29">
        <v>4</v>
      </c>
      <c r="J87" s="22" t="s">
        <v>409</v>
      </c>
      <c r="K87" s="21"/>
    </row>
    <row r="88" spans="1:11" x14ac:dyDescent="0.25">
      <c r="A88" s="26">
        <v>42182</v>
      </c>
      <c r="B88" s="21" t="s">
        <v>248</v>
      </c>
      <c r="C88" s="21" t="s">
        <v>249</v>
      </c>
      <c r="D88" s="21">
        <v>42.7669</v>
      </c>
      <c r="E88" s="21">
        <v>-72.515780000000007</v>
      </c>
      <c r="F88" s="21">
        <v>42.76643</v>
      </c>
      <c r="G88" s="21">
        <v>-72.515609999999995</v>
      </c>
      <c r="H88" s="33">
        <v>1.9418015456401281</v>
      </c>
      <c r="I88" s="29">
        <v>4</v>
      </c>
      <c r="J88" s="22" t="s">
        <v>409</v>
      </c>
      <c r="K88" s="21"/>
    </row>
    <row r="89" spans="1:11" x14ac:dyDescent="0.25">
      <c r="A89" s="23">
        <v>42186</v>
      </c>
      <c r="B89" s="21" t="s">
        <v>250</v>
      </c>
      <c r="C89" s="21" t="s">
        <v>251</v>
      </c>
      <c r="D89" s="21">
        <v>42.76811</v>
      </c>
      <c r="E89" s="21">
        <v>-72.506810000000002</v>
      </c>
      <c r="F89" s="21">
        <v>42.76811</v>
      </c>
      <c r="G89" s="21">
        <v>-72.506810000000002</v>
      </c>
      <c r="H89" s="33">
        <v>0.64951516477107019</v>
      </c>
      <c r="I89" s="29">
        <v>9</v>
      </c>
      <c r="J89" s="22" t="s">
        <v>409</v>
      </c>
      <c r="K89" s="21"/>
    </row>
    <row r="90" spans="1:11" x14ac:dyDescent="0.25">
      <c r="A90" s="23">
        <v>42186</v>
      </c>
      <c r="B90" s="21" t="s">
        <v>252</v>
      </c>
      <c r="C90" s="21" t="s">
        <v>253</v>
      </c>
      <c r="D90" s="21">
        <v>42.76811</v>
      </c>
      <c r="E90" s="21">
        <v>-72.506810000000002</v>
      </c>
      <c r="F90" s="21">
        <v>42.76811</v>
      </c>
      <c r="G90" s="21">
        <v>-72.506810000000002</v>
      </c>
      <c r="H90" s="33">
        <v>0.66072470107903181</v>
      </c>
      <c r="I90" s="29">
        <v>9</v>
      </c>
      <c r="J90" s="22" t="s">
        <v>409</v>
      </c>
      <c r="K90" s="21"/>
    </row>
    <row r="91" spans="1:11" x14ac:dyDescent="0.25">
      <c r="A91" s="23">
        <v>42186</v>
      </c>
      <c r="B91" s="21" t="s">
        <v>254</v>
      </c>
      <c r="C91" s="21" t="s">
        <v>255</v>
      </c>
      <c r="D91" s="21">
        <v>42.765549999999998</v>
      </c>
      <c r="E91" s="21">
        <v>-72.51397</v>
      </c>
      <c r="F91" s="21">
        <v>42.765549999999998</v>
      </c>
      <c r="G91" s="21">
        <v>-72.51397</v>
      </c>
      <c r="H91" s="33">
        <v>0.43270632837561968</v>
      </c>
      <c r="I91" s="29">
        <v>12</v>
      </c>
      <c r="J91" s="22" t="s">
        <v>409</v>
      </c>
      <c r="K91" s="21"/>
    </row>
    <row r="92" spans="1:11" x14ac:dyDescent="0.25">
      <c r="A92" s="23">
        <v>42186</v>
      </c>
      <c r="B92" s="21" t="s">
        <v>256</v>
      </c>
      <c r="C92" s="21" t="s">
        <v>257</v>
      </c>
      <c r="D92" s="21">
        <v>42.765549999999998</v>
      </c>
      <c r="E92" s="21">
        <v>-72.51397</v>
      </c>
      <c r="F92" s="21">
        <v>42.765549999999998</v>
      </c>
      <c r="G92" s="21">
        <v>-72.51397</v>
      </c>
      <c r="H92" s="33">
        <v>0.46022892971711871</v>
      </c>
      <c r="I92" s="29">
        <v>12</v>
      </c>
      <c r="J92" s="22" t="s">
        <v>409</v>
      </c>
      <c r="K92" s="21"/>
    </row>
    <row r="93" spans="1:11" x14ac:dyDescent="0.25">
      <c r="A93" s="23">
        <v>42155</v>
      </c>
      <c r="B93" s="21" t="s">
        <v>258</v>
      </c>
      <c r="C93" s="21" t="s">
        <v>259</v>
      </c>
      <c r="D93" s="21">
        <v>42.76972</v>
      </c>
      <c r="E93" s="21">
        <v>-72.504530000000003</v>
      </c>
      <c r="F93" s="21">
        <v>42.76972</v>
      </c>
      <c r="G93" s="21">
        <v>-72.504519999999999</v>
      </c>
      <c r="H93" s="33">
        <v>0.17889690871974334</v>
      </c>
      <c r="I93" s="29">
        <v>1.3</v>
      </c>
      <c r="J93" s="22"/>
      <c r="K93" s="21"/>
    </row>
    <row r="94" spans="1:11" x14ac:dyDescent="0.25">
      <c r="A94" s="23">
        <v>42155</v>
      </c>
      <c r="B94" s="21" t="s">
        <v>261</v>
      </c>
      <c r="C94" s="21" t="s">
        <v>262</v>
      </c>
      <c r="D94" s="21">
        <v>42.76972</v>
      </c>
      <c r="E94" s="21">
        <v>-72.504530000000003</v>
      </c>
      <c r="F94" s="21">
        <v>42.76972</v>
      </c>
      <c r="G94" s="21">
        <v>-72.504519999999999</v>
      </c>
      <c r="H94" s="33">
        <v>0.17889690871974334</v>
      </c>
      <c r="I94" s="29">
        <v>1.3</v>
      </c>
      <c r="J94" s="22"/>
      <c r="K94" s="21"/>
    </row>
    <row r="95" spans="1:11" x14ac:dyDescent="0.25">
      <c r="A95" s="23">
        <v>42155</v>
      </c>
      <c r="B95" s="21" t="s">
        <v>263</v>
      </c>
      <c r="C95" s="21" t="s">
        <v>264</v>
      </c>
      <c r="D95" s="21">
        <v>42.766530000000003</v>
      </c>
      <c r="E95" s="21">
        <v>-72.506320000000002</v>
      </c>
      <c r="F95" s="21">
        <v>42.76491</v>
      </c>
      <c r="G95" s="21">
        <v>-72.509330000000006</v>
      </c>
      <c r="H95" s="33">
        <v>2.688841284545314</v>
      </c>
      <c r="I95" s="29">
        <v>1</v>
      </c>
      <c r="J95" s="22"/>
      <c r="K95" s="21" t="s">
        <v>265</v>
      </c>
    </row>
    <row r="96" spans="1:11" x14ac:dyDescent="0.25">
      <c r="A96" s="23">
        <v>42155</v>
      </c>
      <c r="B96" s="21" t="s">
        <v>274</v>
      </c>
      <c r="C96" s="21" t="s">
        <v>275</v>
      </c>
      <c r="D96" s="21">
        <v>42.766530000000003</v>
      </c>
      <c r="E96" s="21">
        <v>-72.506320000000002</v>
      </c>
      <c r="F96" s="21">
        <v>42.76491</v>
      </c>
      <c r="G96" s="21">
        <v>-72.509330000000006</v>
      </c>
      <c r="H96" s="33">
        <v>2.688841284545314</v>
      </c>
      <c r="I96" s="29">
        <v>1</v>
      </c>
      <c r="J96" s="22"/>
      <c r="K96" s="21" t="s">
        <v>276</v>
      </c>
    </row>
    <row r="97" spans="1:11" x14ac:dyDescent="0.25">
      <c r="A97" s="23">
        <v>42156</v>
      </c>
      <c r="B97" s="21" t="s">
        <v>279</v>
      </c>
      <c r="C97" s="21" t="s">
        <v>280</v>
      </c>
      <c r="D97" s="21">
        <v>42.77073</v>
      </c>
      <c r="E97" s="21">
        <v>-72.499359999999996</v>
      </c>
      <c r="F97" s="21">
        <v>42.77073</v>
      </c>
      <c r="G97" s="21">
        <v>-72.499359999999996</v>
      </c>
      <c r="H97" s="33">
        <v>2.7752260134149895</v>
      </c>
      <c r="I97" s="29">
        <v>3</v>
      </c>
      <c r="J97" s="22" t="s">
        <v>407</v>
      </c>
      <c r="K97" s="21" t="s">
        <v>281</v>
      </c>
    </row>
    <row r="98" spans="1:11" x14ac:dyDescent="0.25">
      <c r="A98" s="23">
        <v>42156</v>
      </c>
      <c r="B98" s="21" t="s">
        <v>287</v>
      </c>
      <c r="C98" s="21" t="s">
        <v>288</v>
      </c>
      <c r="D98" s="21">
        <v>42.77073</v>
      </c>
      <c r="E98" s="21">
        <v>-72.499359999999996</v>
      </c>
      <c r="F98" s="21">
        <v>42.76972</v>
      </c>
      <c r="G98" s="21">
        <v>-72.504519999999999</v>
      </c>
      <c r="H98" s="33">
        <v>2.775317147856518</v>
      </c>
      <c r="I98" s="29">
        <v>3</v>
      </c>
      <c r="J98" s="22" t="s">
        <v>407</v>
      </c>
      <c r="K98" s="21" t="s">
        <v>289</v>
      </c>
    </row>
    <row r="99" spans="1:11" x14ac:dyDescent="0.25">
      <c r="A99" s="23">
        <v>42158</v>
      </c>
      <c r="B99" s="21" t="s">
        <v>290</v>
      </c>
      <c r="C99" s="21" t="s">
        <v>291</v>
      </c>
      <c r="D99" s="21">
        <v>42.768549999999998</v>
      </c>
      <c r="E99" s="21">
        <v>-72.504980000000003</v>
      </c>
      <c r="F99" s="21">
        <v>42.768549999999998</v>
      </c>
      <c r="G99" s="21">
        <v>-72.504980000000003</v>
      </c>
      <c r="H99" s="33">
        <v>0.37182852143482065</v>
      </c>
      <c r="I99" s="29">
        <v>3</v>
      </c>
      <c r="J99" s="22" t="s">
        <v>409</v>
      </c>
      <c r="K99" s="21" t="s">
        <v>208</v>
      </c>
    </row>
    <row r="100" spans="1:11" x14ac:dyDescent="0.25">
      <c r="A100" s="23">
        <v>42158</v>
      </c>
      <c r="B100" s="21" t="s">
        <v>297</v>
      </c>
      <c r="C100" s="21" t="s">
        <v>298</v>
      </c>
      <c r="D100" s="21">
        <v>42.768549999999998</v>
      </c>
      <c r="E100" s="21">
        <v>-72.504980000000003</v>
      </c>
      <c r="F100" s="21">
        <v>42.768549999999998</v>
      </c>
      <c r="G100" s="21">
        <v>-72.504980000000003</v>
      </c>
      <c r="H100" s="33">
        <v>0.39607028288130652</v>
      </c>
      <c r="I100" s="29">
        <v>3</v>
      </c>
      <c r="J100" s="22" t="s">
        <v>409</v>
      </c>
      <c r="K100" s="21" t="s">
        <v>53</v>
      </c>
    </row>
    <row r="101" spans="1:11" x14ac:dyDescent="0.25">
      <c r="A101" s="23">
        <v>42158</v>
      </c>
      <c r="B101" s="21" t="s">
        <v>301</v>
      </c>
      <c r="C101" s="21" t="s">
        <v>302</v>
      </c>
      <c r="D101" s="21">
        <v>42.773130000000002</v>
      </c>
      <c r="E101" s="21">
        <v>-72.499269999999996</v>
      </c>
      <c r="F101" s="21">
        <v>42.773130000000002</v>
      </c>
      <c r="G101" s="21">
        <v>-72.499269999999996</v>
      </c>
      <c r="H101" s="33">
        <v>0.43334426946631671</v>
      </c>
      <c r="I101" s="29">
        <v>3</v>
      </c>
      <c r="J101" s="22" t="s">
        <v>409</v>
      </c>
      <c r="K101" s="21" t="s">
        <v>303</v>
      </c>
    </row>
    <row r="102" spans="1:11" x14ac:dyDescent="0.25">
      <c r="A102" s="23">
        <v>42158</v>
      </c>
      <c r="B102" s="21" t="s">
        <v>307</v>
      </c>
      <c r="C102" s="21" t="s">
        <v>308</v>
      </c>
      <c r="D102" s="21">
        <v>42.773130000000002</v>
      </c>
      <c r="E102" s="21">
        <v>-72.499269999999996</v>
      </c>
      <c r="F102" s="21">
        <v>42.773130000000002</v>
      </c>
      <c r="G102" s="21">
        <v>-72.499269999999996</v>
      </c>
      <c r="H102" s="33">
        <v>0.62563794109069693</v>
      </c>
      <c r="I102" s="29">
        <v>3</v>
      </c>
      <c r="J102" s="22" t="s">
        <v>409</v>
      </c>
      <c r="K102" s="21"/>
    </row>
    <row r="103" spans="1:11" x14ac:dyDescent="0.25">
      <c r="A103" s="23">
        <v>42160</v>
      </c>
      <c r="B103" s="21" t="s">
        <v>309</v>
      </c>
      <c r="C103" s="21" t="s">
        <v>310</v>
      </c>
      <c r="D103" s="21">
        <v>42.771850000000001</v>
      </c>
      <c r="E103" s="21">
        <v>-72.504679999999993</v>
      </c>
      <c r="F103" s="21">
        <v>42.774250000000002</v>
      </c>
      <c r="G103" s="21">
        <v>-72.499859999999998</v>
      </c>
      <c r="H103" s="33">
        <v>0.77263779527559051</v>
      </c>
      <c r="I103" s="29">
        <v>15</v>
      </c>
      <c r="J103" s="22" t="s">
        <v>409</v>
      </c>
      <c r="K103" s="21" t="s">
        <v>276</v>
      </c>
    </row>
    <row r="104" spans="1:11" x14ac:dyDescent="0.25">
      <c r="A104" s="23">
        <v>42160</v>
      </c>
      <c r="B104" s="21" t="s">
        <v>314</v>
      </c>
      <c r="C104" s="21" t="s">
        <v>315</v>
      </c>
      <c r="D104" s="21">
        <v>42.771850000000001</v>
      </c>
      <c r="E104" s="21">
        <v>-72.504679999999993</v>
      </c>
      <c r="F104" s="21">
        <v>42.774250000000002</v>
      </c>
      <c r="G104" s="21">
        <v>-72.499859999999998</v>
      </c>
      <c r="H104" s="33">
        <v>0.67703776611256927</v>
      </c>
      <c r="I104" s="29">
        <v>15</v>
      </c>
      <c r="J104" s="22" t="s">
        <v>409</v>
      </c>
      <c r="K104" s="21" t="s">
        <v>208</v>
      </c>
    </row>
    <row r="105" spans="1:11" ht="30" x14ac:dyDescent="0.25">
      <c r="A105" s="23">
        <v>42160</v>
      </c>
      <c r="B105" s="21" t="s">
        <v>318</v>
      </c>
      <c r="C105" s="21" t="s">
        <v>319</v>
      </c>
      <c r="D105" s="21">
        <v>42.770740000000004</v>
      </c>
      <c r="E105" s="21">
        <v>-72.500079999999997</v>
      </c>
      <c r="F105" s="21">
        <v>42.770740000000004</v>
      </c>
      <c r="G105" s="21">
        <v>-72.500079999999997</v>
      </c>
      <c r="H105" s="33">
        <v>0.62900991542723816</v>
      </c>
      <c r="I105" s="29">
        <v>4</v>
      </c>
      <c r="J105" s="22" t="s">
        <v>410</v>
      </c>
      <c r="K105" s="21" t="s">
        <v>320</v>
      </c>
    </row>
    <row r="106" spans="1:11" ht="30" x14ac:dyDescent="0.25">
      <c r="A106" s="23">
        <v>42160</v>
      </c>
      <c r="B106" s="21" t="s">
        <v>325</v>
      </c>
      <c r="C106" s="21" t="s">
        <v>326</v>
      </c>
      <c r="D106" s="21">
        <v>42.770740000000004</v>
      </c>
      <c r="E106" s="21">
        <v>-72.500079999999997</v>
      </c>
      <c r="F106" s="21">
        <v>42.770740000000004</v>
      </c>
      <c r="G106" s="21">
        <v>-72.500079999999997</v>
      </c>
      <c r="H106" s="33">
        <v>0.87479950422863806</v>
      </c>
      <c r="I106" s="29">
        <v>4</v>
      </c>
      <c r="J106" s="22" t="s">
        <v>410</v>
      </c>
      <c r="K106" s="21" t="s">
        <v>327</v>
      </c>
    </row>
    <row r="107" spans="1:11" x14ac:dyDescent="0.25">
      <c r="A107" s="23">
        <v>42164</v>
      </c>
      <c r="B107" s="21" t="s">
        <v>331</v>
      </c>
      <c r="C107" s="21" t="s">
        <v>332</v>
      </c>
      <c r="D107" s="21">
        <v>43.067959999999999</v>
      </c>
      <c r="E107" s="21">
        <v>-72.448740000000001</v>
      </c>
      <c r="F107" s="21">
        <v>43.067729999999997</v>
      </c>
      <c r="G107" s="21">
        <v>-72.448989999999995</v>
      </c>
      <c r="H107" s="33">
        <v>1.1560292768282012</v>
      </c>
      <c r="I107" s="29">
        <v>6</v>
      </c>
      <c r="J107" s="22" t="s">
        <v>411</v>
      </c>
      <c r="K107" s="21"/>
    </row>
    <row r="108" spans="1:11" x14ac:dyDescent="0.25">
      <c r="A108" s="23">
        <v>42164</v>
      </c>
      <c r="B108" s="21" t="s">
        <v>333</v>
      </c>
      <c r="C108" s="21" t="s">
        <v>334</v>
      </c>
      <c r="D108" s="21">
        <v>43.067959999999999</v>
      </c>
      <c r="E108" s="21">
        <v>-72.448740000000001</v>
      </c>
      <c r="F108" s="21">
        <v>43.067729999999997</v>
      </c>
      <c r="G108" s="21">
        <v>-72.448989999999995</v>
      </c>
      <c r="H108" s="33">
        <v>1.6905661182596077</v>
      </c>
      <c r="I108" s="29">
        <v>6</v>
      </c>
      <c r="J108" s="22" t="s">
        <v>411</v>
      </c>
      <c r="K108" s="21"/>
    </row>
    <row r="109" spans="1:11" ht="30" x14ac:dyDescent="0.25">
      <c r="A109" s="23">
        <v>42164</v>
      </c>
      <c r="B109" s="21" t="s">
        <v>335</v>
      </c>
      <c r="C109" s="21" t="s">
        <v>336</v>
      </c>
      <c r="D109" s="21">
        <v>43.075049999999997</v>
      </c>
      <c r="E109" s="21">
        <v>-72.440029999999993</v>
      </c>
      <c r="F109" s="21">
        <v>43.07376</v>
      </c>
      <c r="G109" s="21">
        <v>-72.441490000000002</v>
      </c>
      <c r="H109" s="33">
        <v>1.6234081850879751</v>
      </c>
      <c r="I109" s="29">
        <v>8</v>
      </c>
      <c r="J109" s="22" t="s">
        <v>412</v>
      </c>
      <c r="K109" s="21"/>
    </row>
    <row r="110" spans="1:11" ht="30" x14ac:dyDescent="0.25">
      <c r="A110" s="23">
        <v>42164</v>
      </c>
      <c r="B110" s="21" t="s">
        <v>337</v>
      </c>
      <c r="C110" s="21" t="s">
        <v>338</v>
      </c>
      <c r="D110" s="21">
        <v>43.075049999999997</v>
      </c>
      <c r="E110" s="21">
        <v>-72.440029999999993</v>
      </c>
      <c r="F110" s="21">
        <v>43.07376</v>
      </c>
      <c r="G110" s="21">
        <v>-72.441490000000002</v>
      </c>
      <c r="H110" s="33">
        <v>1.7896779106315412</v>
      </c>
      <c r="I110" s="29">
        <v>8</v>
      </c>
      <c r="J110" s="22" t="s">
        <v>412</v>
      </c>
      <c r="K110" s="21"/>
    </row>
    <row r="111" spans="1:11" x14ac:dyDescent="0.25">
      <c r="A111" s="23">
        <v>42164</v>
      </c>
      <c r="B111" s="21" t="s">
        <v>339</v>
      </c>
      <c r="C111" s="21" t="s">
        <v>340</v>
      </c>
      <c r="D111" s="21">
        <v>43.000070000000001</v>
      </c>
      <c r="E111" s="21">
        <v>-72.459460000000007</v>
      </c>
      <c r="F111" s="21">
        <v>43.000050000000002</v>
      </c>
      <c r="G111" s="21">
        <v>-72.459469999999996</v>
      </c>
      <c r="H111" s="33">
        <v>0.8531892497812773</v>
      </c>
      <c r="I111" s="29">
        <v>20</v>
      </c>
      <c r="J111" s="22" t="s">
        <v>409</v>
      </c>
      <c r="K111" s="21" t="s">
        <v>95</v>
      </c>
    </row>
    <row r="112" spans="1:11" x14ac:dyDescent="0.25">
      <c r="A112" s="23">
        <v>42164</v>
      </c>
      <c r="B112" s="21" t="s">
        <v>344</v>
      </c>
      <c r="C112" s="21" t="s">
        <v>345</v>
      </c>
      <c r="D112" s="21">
        <v>43.000070000000001</v>
      </c>
      <c r="E112" s="21">
        <v>-72.459460000000007</v>
      </c>
      <c r="F112" s="21">
        <v>43.000050000000002</v>
      </c>
      <c r="G112" s="21">
        <v>-72.459469999999996</v>
      </c>
      <c r="H112" s="33">
        <v>1.029192639982502</v>
      </c>
      <c r="I112" s="29">
        <v>20</v>
      </c>
      <c r="J112" s="22" t="s">
        <v>409</v>
      </c>
      <c r="K112" s="21"/>
    </row>
    <row r="113" spans="1:14" x14ac:dyDescent="0.25">
      <c r="A113" s="23">
        <v>42166</v>
      </c>
      <c r="B113" s="21" t="s">
        <v>346</v>
      </c>
      <c r="C113" s="21" t="s">
        <v>347</v>
      </c>
      <c r="D113" s="21">
        <v>42.770240000000001</v>
      </c>
      <c r="E113" s="21">
        <v>-72.514439999999993</v>
      </c>
      <c r="F113" s="21">
        <v>42.770220000000002</v>
      </c>
      <c r="G113" s="21">
        <v>-72.514439999999993</v>
      </c>
      <c r="H113" s="33">
        <v>2.2473753280839897</v>
      </c>
      <c r="I113" s="29">
        <v>25</v>
      </c>
      <c r="J113" s="22"/>
      <c r="K113" s="21" t="s">
        <v>53</v>
      </c>
    </row>
    <row r="114" spans="1:14" x14ac:dyDescent="0.25">
      <c r="A114" s="23">
        <v>42166</v>
      </c>
      <c r="B114" s="21" t="s">
        <v>350</v>
      </c>
      <c r="C114" s="21" t="s">
        <v>351</v>
      </c>
      <c r="D114" s="21">
        <v>42.770240000000001</v>
      </c>
      <c r="E114" s="21">
        <v>-72.514439999999993</v>
      </c>
      <c r="F114" s="21">
        <v>42.770220000000002</v>
      </c>
      <c r="G114" s="21">
        <v>-72.514439999999993</v>
      </c>
      <c r="H114" s="33">
        <v>2.7294959140745707</v>
      </c>
      <c r="I114" s="29">
        <v>25</v>
      </c>
      <c r="J114" s="22"/>
      <c r="K114" s="21"/>
    </row>
    <row r="115" spans="1:14" x14ac:dyDescent="0.25">
      <c r="A115" s="23">
        <v>42166</v>
      </c>
      <c r="B115" s="21" t="s">
        <v>352</v>
      </c>
      <c r="C115" s="21" t="s">
        <v>353</v>
      </c>
      <c r="D115" s="21">
        <v>42.769550000000002</v>
      </c>
      <c r="E115" s="21">
        <v>-72.511840000000007</v>
      </c>
      <c r="F115" s="21">
        <v>42.769539999999999</v>
      </c>
      <c r="G115" s="21">
        <v>-72.511799999999994</v>
      </c>
      <c r="H115" s="33">
        <v>0.49526208121043691</v>
      </c>
      <c r="I115" s="29">
        <v>18</v>
      </c>
      <c r="J115" s="22"/>
      <c r="K115" s="21" t="s">
        <v>327</v>
      </c>
    </row>
    <row r="116" spans="1:14" x14ac:dyDescent="0.25">
      <c r="A116" s="23">
        <v>42166</v>
      </c>
      <c r="B116" s="21" t="s">
        <v>356</v>
      </c>
      <c r="C116" s="21" t="s">
        <v>357</v>
      </c>
      <c r="D116" s="21">
        <v>42.769550000000002</v>
      </c>
      <c r="E116" s="21">
        <v>-72.511840000000007</v>
      </c>
      <c r="F116" s="21">
        <v>42.769539999999999</v>
      </c>
      <c r="G116" s="21">
        <v>-72.511799999999994</v>
      </c>
      <c r="H116" s="33">
        <v>0.62721939169368535</v>
      </c>
      <c r="I116" s="29">
        <v>18</v>
      </c>
      <c r="J116" s="25"/>
      <c r="K116" s="21" t="s">
        <v>358</v>
      </c>
    </row>
    <row r="117" spans="1:14" x14ac:dyDescent="0.25">
      <c r="A117" s="23">
        <v>42170</v>
      </c>
      <c r="B117" s="21" t="s">
        <v>361</v>
      </c>
      <c r="C117" s="21" t="s">
        <v>362</v>
      </c>
      <c r="D117" s="21">
        <v>42.768900000000002</v>
      </c>
      <c r="E117" s="21">
        <v>-72.51379</v>
      </c>
      <c r="F117" s="21">
        <v>42.765259999999998</v>
      </c>
      <c r="G117" s="21">
        <v>-72.513360000000006</v>
      </c>
      <c r="H117" s="33">
        <v>2.7815273090863641</v>
      </c>
      <c r="I117" s="29">
        <v>17</v>
      </c>
      <c r="J117" s="22" t="s">
        <v>415</v>
      </c>
      <c r="K117" s="21"/>
    </row>
    <row r="118" spans="1:14" x14ac:dyDescent="0.25">
      <c r="A118" s="23">
        <v>42170</v>
      </c>
      <c r="B118" s="21" t="s">
        <v>363</v>
      </c>
      <c r="C118" s="21" t="s">
        <v>364</v>
      </c>
      <c r="D118" s="21">
        <v>42.768900000000002</v>
      </c>
      <c r="E118" s="21">
        <v>-72.51379</v>
      </c>
      <c r="F118" s="21">
        <v>42.765259999999998</v>
      </c>
      <c r="G118" s="21">
        <v>-72.513360000000006</v>
      </c>
      <c r="H118" s="33">
        <v>3.2442819647544057</v>
      </c>
      <c r="I118" s="29">
        <v>17</v>
      </c>
      <c r="J118" s="22" t="s">
        <v>415</v>
      </c>
      <c r="K118" s="21" t="s">
        <v>53</v>
      </c>
    </row>
    <row r="119" spans="1:14" x14ac:dyDescent="0.25">
      <c r="A119" s="23">
        <v>42170</v>
      </c>
      <c r="B119" s="21" t="s">
        <v>367</v>
      </c>
      <c r="C119" s="21" t="s">
        <v>368</v>
      </c>
      <c r="D119" s="21">
        <v>42.764449999999997</v>
      </c>
      <c r="E119" s="21">
        <v>-72.511309999999995</v>
      </c>
      <c r="F119" s="21">
        <v>42.76502</v>
      </c>
      <c r="G119" s="21">
        <v>-72.508430000000004</v>
      </c>
      <c r="H119" s="33">
        <v>0.81109652960046652</v>
      </c>
      <c r="I119" s="29">
        <v>50</v>
      </c>
      <c r="J119" s="22" t="s">
        <v>409</v>
      </c>
      <c r="K119" s="21" t="s">
        <v>369</v>
      </c>
    </row>
    <row r="120" spans="1:14" x14ac:dyDescent="0.25">
      <c r="A120" s="23">
        <v>42170</v>
      </c>
      <c r="B120" s="21" t="s">
        <v>374</v>
      </c>
      <c r="C120" s="21" t="s">
        <v>375</v>
      </c>
      <c r="D120" s="21">
        <v>42.764449999999997</v>
      </c>
      <c r="E120" s="21">
        <v>-72.511309999999995</v>
      </c>
      <c r="F120" s="21">
        <v>42.76502</v>
      </c>
      <c r="G120" s="21">
        <v>-72.508430000000004</v>
      </c>
      <c r="H120" s="33">
        <v>0.42851414406532518</v>
      </c>
      <c r="I120" s="29">
        <v>50</v>
      </c>
      <c r="J120" s="22" t="s">
        <v>409</v>
      </c>
      <c r="K120" s="21" t="s">
        <v>320</v>
      </c>
    </row>
    <row r="121" spans="1:14" ht="30" x14ac:dyDescent="0.25">
      <c r="A121" s="26">
        <v>42174</v>
      </c>
      <c r="B121" s="21" t="s">
        <v>380</v>
      </c>
      <c r="C121" s="21" t="s">
        <v>381</v>
      </c>
      <c r="D121" s="21">
        <v>42.764740000000003</v>
      </c>
      <c r="E121" s="21">
        <v>-72.512289999999993</v>
      </c>
      <c r="F121" s="21">
        <v>42.764740000000003</v>
      </c>
      <c r="G121" s="21">
        <v>-72.512020000000007</v>
      </c>
      <c r="H121" s="33">
        <v>1.5150359112087735</v>
      </c>
      <c r="I121" s="29">
        <v>27</v>
      </c>
      <c r="J121" s="22" t="s">
        <v>419</v>
      </c>
      <c r="K121" s="21"/>
    </row>
    <row r="122" spans="1:14" ht="30" x14ac:dyDescent="0.25">
      <c r="A122" s="26">
        <v>42174</v>
      </c>
      <c r="B122" s="21" t="s">
        <v>382</v>
      </c>
      <c r="C122" s="21" t="s">
        <v>383</v>
      </c>
      <c r="D122" s="21">
        <v>42.764740000000003</v>
      </c>
      <c r="E122" s="21">
        <v>-72.512289999999993</v>
      </c>
      <c r="F122" s="21">
        <v>42.764740000000003</v>
      </c>
      <c r="G122" s="21">
        <v>-72.512020000000007</v>
      </c>
      <c r="H122" s="33">
        <v>1.3686697593033428</v>
      </c>
      <c r="I122" s="29">
        <v>27</v>
      </c>
      <c r="J122" s="22" t="s">
        <v>419</v>
      </c>
      <c r="K122" s="21" t="s">
        <v>53</v>
      </c>
      <c r="L122" s="27"/>
      <c r="M122" s="27"/>
      <c r="N122" s="27"/>
    </row>
    <row r="123" spans="1:14" x14ac:dyDescent="0.25">
      <c r="A123" s="26">
        <v>42174</v>
      </c>
      <c r="B123" s="21" t="s">
        <v>384</v>
      </c>
      <c r="C123" s="21" t="s">
        <v>385</v>
      </c>
      <c r="D123" s="54">
        <v>42.764279999999999</v>
      </c>
      <c r="E123" s="54">
        <v>-72.513099999999994</v>
      </c>
      <c r="F123" s="21">
        <v>42.764760000000003</v>
      </c>
      <c r="G123" s="21">
        <v>-72.513310000000004</v>
      </c>
      <c r="H123" s="33">
        <v>1.7109580052493438</v>
      </c>
      <c r="I123" s="29">
        <v>5</v>
      </c>
      <c r="J123" s="22" t="s">
        <v>420</v>
      </c>
      <c r="K123" s="21" t="s">
        <v>386</v>
      </c>
      <c r="L123" s="27"/>
      <c r="M123" s="27"/>
      <c r="N123" s="2"/>
    </row>
    <row r="124" spans="1:14" x14ac:dyDescent="0.25">
      <c r="A124" s="26">
        <v>42174</v>
      </c>
      <c r="B124" s="21" t="s">
        <v>387</v>
      </c>
      <c r="C124" s="21" t="s">
        <v>388</v>
      </c>
      <c r="D124" s="54">
        <v>42.764279999999999</v>
      </c>
      <c r="E124" s="54">
        <v>-72.513099999999994</v>
      </c>
      <c r="F124" s="21">
        <v>42.764760000000003</v>
      </c>
      <c r="G124" s="21">
        <v>-72.513310000000004</v>
      </c>
      <c r="H124" s="33">
        <v>1.6575532225138525</v>
      </c>
      <c r="I124" s="29">
        <v>5</v>
      </c>
      <c r="J124" s="22" t="s">
        <v>420</v>
      </c>
      <c r="K124" s="21" t="s">
        <v>95</v>
      </c>
      <c r="L124" s="27"/>
      <c r="M124" s="27"/>
      <c r="N124" s="2"/>
    </row>
  </sheetData>
  <sortState ref="A5:N124">
    <sortCondition ref="B5:B124"/>
  </sortState>
  <mergeCells count="2">
    <mergeCell ref="D4:E4"/>
    <mergeCell ref="F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02"/>
  <sheetViews>
    <sheetView workbookViewId="0"/>
  </sheetViews>
  <sheetFormatPr defaultColWidth="8.85546875" defaultRowHeight="15" x14ac:dyDescent="0.25"/>
  <cols>
    <col min="1" max="1" width="12.140625" style="4" bestFit="1" customWidth="1"/>
    <col min="2" max="2" width="12.140625" style="4" customWidth="1"/>
    <col min="3" max="3" width="13.7109375" style="4" customWidth="1"/>
    <col min="4" max="4" width="12.28515625" style="4" customWidth="1"/>
    <col min="5" max="5" width="15" style="18" customWidth="1"/>
    <col min="6" max="6" width="9.5703125" style="4" bestFit="1" customWidth="1"/>
    <col min="7" max="7" width="9.5703125" style="4" customWidth="1"/>
    <col min="8" max="8" width="12" style="4" hidden="1" customWidth="1"/>
    <col min="9" max="9" width="18.5703125" style="4" bestFit="1" customWidth="1"/>
    <col min="10" max="10" width="10.140625" style="6" customWidth="1"/>
    <col min="11" max="11" width="16.5703125" style="6" customWidth="1"/>
    <col min="12" max="12" width="18" style="4" customWidth="1"/>
    <col min="13" max="13" width="8.42578125" style="9" customWidth="1"/>
    <col min="14" max="14" width="8.85546875" style="9" customWidth="1"/>
    <col min="15" max="15" width="13.5703125" style="9" customWidth="1"/>
    <col min="16" max="16" width="14" style="9" bestFit="1" customWidth="1"/>
    <col min="17" max="17" width="7.140625" style="9" customWidth="1"/>
    <col min="18" max="18" width="9.85546875" style="9" bestFit="1" customWidth="1"/>
    <col min="19" max="19" width="9.140625" style="9" customWidth="1"/>
    <col min="20" max="20" width="10.5703125" style="9" customWidth="1"/>
    <col min="21" max="21" width="7.140625" style="9" customWidth="1"/>
    <col min="22" max="22" width="9.85546875" style="10" bestFit="1" customWidth="1"/>
    <col min="23" max="24" width="11.5703125" style="10" bestFit="1" customWidth="1"/>
    <col min="25" max="25" width="7.140625" style="9" customWidth="1"/>
    <col min="26" max="26" width="9.85546875" style="10" bestFit="1" customWidth="1"/>
    <col min="27" max="28" width="11.5703125" style="10" bestFit="1" customWidth="1"/>
    <col min="29" max="29" width="6.7109375" style="9" customWidth="1"/>
    <col min="30" max="30" width="9.85546875" style="10" bestFit="1" customWidth="1"/>
    <col min="31" max="32" width="11.5703125" style="10" bestFit="1" customWidth="1"/>
    <col min="33" max="33" width="7.140625" style="9" customWidth="1"/>
    <col min="34" max="34" width="9.85546875" style="10" bestFit="1" customWidth="1"/>
    <col min="35" max="36" width="11.5703125" style="10" bestFit="1" customWidth="1"/>
    <col min="37" max="37" width="7.140625" style="9" customWidth="1"/>
    <col min="38" max="38" width="9.85546875" style="10" bestFit="1" customWidth="1"/>
    <col min="39" max="40" width="11.5703125" style="10" bestFit="1" customWidth="1"/>
    <col min="41" max="41" width="7.140625" style="9" customWidth="1"/>
    <col min="42" max="42" width="9.85546875" style="10" bestFit="1" customWidth="1"/>
    <col min="43" max="44" width="11.42578125" style="10" bestFit="1" customWidth="1"/>
    <col min="45" max="45" width="7.140625" style="9" customWidth="1"/>
    <col min="46" max="46" width="9.85546875" style="10" customWidth="1"/>
    <col min="47" max="16384" width="8.85546875" style="4"/>
  </cols>
  <sheetData>
    <row r="1" spans="1:48" s="19" customFormat="1" x14ac:dyDescent="0.25">
      <c r="A1" s="19" t="s">
        <v>399</v>
      </c>
    </row>
    <row r="2" spans="1:48" s="3" customFormat="1" x14ac:dyDescent="0.25">
      <c r="A2" s="19" t="s">
        <v>433</v>
      </c>
      <c r="C2" s="2"/>
      <c r="D2" s="2"/>
    </row>
    <row r="3" spans="1:48" s="19" customFormat="1" x14ac:dyDescent="0.25">
      <c r="C3" s="1"/>
      <c r="D3" s="1"/>
    </row>
    <row r="4" spans="1:48" s="1" customFormat="1" ht="90" x14ac:dyDescent="0.25">
      <c r="A4" s="34" t="s">
        <v>0</v>
      </c>
      <c r="B4" s="35" t="s">
        <v>4</v>
      </c>
      <c r="C4" s="36" t="s">
        <v>1</v>
      </c>
      <c r="D4" s="37" t="s">
        <v>434</v>
      </c>
      <c r="E4" s="38" t="s">
        <v>435</v>
      </c>
      <c r="F4" s="39" t="s">
        <v>2</v>
      </c>
      <c r="G4" s="38" t="s">
        <v>436</v>
      </c>
      <c r="H4" s="39" t="s">
        <v>3</v>
      </c>
      <c r="I4" s="38" t="s">
        <v>5</v>
      </c>
      <c r="J4" s="38" t="s">
        <v>429</v>
      </c>
      <c r="K4" s="38" t="s">
        <v>437</v>
      </c>
      <c r="L4" s="38" t="s">
        <v>428</v>
      </c>
      <c r="M4" s="40" t="s">
        <v>6</v>
      </c>
      <c r="N4" s="40" t="s">
        <v>438</v>
      </c>
      <c r="O4" s="41" t="s">
        <v>439</v>
      </c>
      <c r="P4" s="41" t="s">
        <v>440</v>
      </c>
      <c r="Q4" s="40" t="s">
        <v>7</v>
      </c>
      <c r="R4" s="40" t="s">
        <v>438</v>
      </c>
      <c r="S4" s="41" t="s">
        <v>439</v>
      </c>
      <c r="T4" s="41" t="s">
        <v>440</v>
      </c>
      <c r="U4" s="40" t="s">
        <v>8</v>
      </c>
      <c r="V4" s="40" t="s">
        <v>438</v>
      </c>
      <c r="W4" s="41" t="s">
        <v>439</v>
      </c>
      <c r="X4" s="41" t="s">
        <v>440</v>
      </c>
      <c r="Y4" s="40" t="s">
        <v>9</v>
      </c>
      <c r="Z4" s="40" t="s">
        <v>438</v>
      </c>
      <c r="AA4" s="41" t="s">
        <v>439</v>
      </c>
      <c r="AB4" s="41" t="s">
        <v>440</v>
      </c>
      <c r="AC4" s="40" t="s">
        <v>10</v>
      </c>
      <c r="AD4" s="40" t="s">
        <v>438</v>
      </c>
      <c r="AE4" s="41" t="s">
        <v>439</v>
      </c>
      <c r="AF4" s="41" t="s">
        <v>440</v>
      </c>
      <c r="AG4" s="40" t="s">
        <v>11</v>
      </c>
      <c r="AH4" s="40" t="s">
        <v>438</v>
      </c>
      <c r="AI4" s="41" t="s">
        <v>439</v>
      </c>
      <c r="AJ4" s="41" t="s">
        <v>440</v>
      </c>
      <c r="AK4" s="40" t="s">
        <v>12</v>
      </c>
      <c r="AL4" s="40" t="s">
        <v>438</v>
      </c>
      <c r="AM4" s="41" t="s">
        <v>439</v>
      </c>
      <c r="AN4" s="41" t="s">
        <v>440</v>
      </c>
      <c r="AO4" s="40" t="s">
        <v>13</v>
      </c>
      <c r="AP4" s="40" t="s">
        <v>438</v>
      </c>
      <c r="AQ4" s="41" t="s">
        <v>439</v>
      </c>
      <c r="AR4" s="41" t="s">
        <v>440</v>
      </c>
      <c r="AS4" s="40" t="s">
        <v>14</v>
      </c>
      <c r="AT4" s="40" t="s">
        <v>438</v>
      </c>
      <c r="AU4" s="41" t="s">
        <v>439</v>
      </c>
      <c r="AV4" s="41" t="s">
        <v>440</v>
      </c>
    </row>
    <row r="5" spans="1:48" s="2" customFormat="1" x14ac:dyDescent="0.25">
      <c r="A5" s="21" t="s">
        <v>161</v>
      </c>
      <c r="B5" s="21" t="s">
        <v>162</v>
      </c>
      <c r="C5" s="44">
        <v>1.3888888888888951E-2</v>
      </c>
      <c r="D5" s="33">
        <v>0.94761592300962372</v>
      </c>
      <c r="E5" s="44">
        <f>D5*C5</f>
        <v>1.3161332264022611E-2</v>
      </c>
      <c r="F5" s="20">
        <v>42150</v>
      </c>
      <c r="G5" s="45">
        <v>0.97013888888888899</v>
      </c>
      <c r="H5" s="21" t="s">
        <v>161</v>
      </c>
      <c r="I5" s="21">
        <v>0</v>
      </c>
      <c r="J5" s="46"/>
      <c r="K5" s="46">
        <v>5335</v>
      </c>
      <c r="L5" s="21" t="s">
        <v>42</v>
      </c>
      <c r="M5" s="47"/>
      <c r="N5" s="47"/>
      <c r="O5" s="47"/>
      <c r="P5" s="47"/>
      <c r="Q5" s="47"/>
      <c r="R5" s="47"/>
      <c r="S5" s="47"/>
      <c r="T5" s="47"/>
      <c r="U5" s="47"/>
      <c r="V5" s="48"/>
      <c r="W5" s="48"/>
      <c r="X5" s="48"/>
      <c r="Y5" s="47"/>
      <c r="Z5" s="48"/>
      <c r="AA5" s="48"/>
      <c r="AB5" s="48"/>
      <c r="AC5" s="47"/>
      <c r="AD5" s="48"/>
      <c r="AE5" s="48"/>
      <c r="AF5" s="48"/>
      <c r="AG5" s="47"/>
      <c r="AH5" s="48"/>
      <c r="AI5" s="48"/>
      <c r="AJ5" s="48"/>
      <c r="AK5" s="47"/>
      <c r="AL5" s="48"/>
      <c r="AM5" s="48"/>
      <c r="AN5" s="48"/>
      <c r="AO5" s="47"/>
      <c r="AP5" s="48"/>
      <c r="AQ5" s="48"/>
      <c r="AR5" s="48"/>
      <c r="AS5" s="47"/>
      <c r="AT5" s="48"/>
      <c r="AU5" s="21"/>
      <c r="AV5" s="21"/>
    </row>
    <row r="6" spans="1:48" s="2" customFormat="1" x14ac:dyDescent="0.25">
      <c r="A6" s="21" t="s">
        <v>163</v>
      </c>
      <c r="B6" s="21" t="s">
        <v>164</v>
      </c>
      <c r="C6" s="44">
        <v>1.388888888888884E-2</v>
      </c>
      <c r="D6" s="33">
        <v>6.8350831146106739E-3</v>
      </c>
      <c r="E6" s="44">
        <f>D6*C6</f>
        <v>9.4931709925147914E-5</v>
      </c>
      <c r="F6" s="20">
        <v>42150</v>
      </c>
      <c r="G6" s="45">
        <v>0.99930555555555556</v>
      </c>
      <c r="H6" s="21" t="s">
        <v>163</v>
      </c>
      <c r="I6" s="21">
        <v>0</v>
      </c>
      <c r="J6" s="46"/>
      <c r="K6" s="46">
        <v>5335</v>
      </c>
      <c r="L6" s="21" t="s">
        <v>42</v>
      </c>
      <c r="M6" s="47"/>
      <c r="N6" s="47"/>
      <c r="O6" s="47"/>
      <c r="P6" s="47"/>
      <c r="Q6" s="47"/>
      <c r="R6" s="47"/>
      <c r="S6" s="47"/>
      <c r="T6" s="47"/>
      <c r="U6" s="47"/>
      <c r="V6" s="48"/>
      <c r="W6" s="48"/>
      <c r="X6" s="48"/>
      <c r="Y6" s="47"/>
      <c r="Z6" s="48"/>
      <c r="AA6" s="48"/>
      <c r="AB6" s="48"/>
      <c r="AC6" s="47"/>
      <c r="AD6" s="48"/>
      <c r="AE6" s="48"/>
      <c r="AF6" s="48"/>
      <c r="AG6" s="47"/>
      <c r="AH6" s="48"/>
      <c r="AI6" s="48"/>
      <c r="AJ6" s="48"/>
      <c r="AK6" s="47"/>
      <c r="AL6" s="48"/>
      <c r="AM6" s="48"/>
      <c r="AN6" s="48"/>
      <c r="AO6" s="47"/>
      <c r="AP6" s="48"/>
      <c r="AQ6" s="48"/>
      <c r="AR6" s="48"/>
      <c r="AS6" s="47"/>
      <c r="AT6" s="48"/>
      <c r="AU6" s="21"/>
      <c r="AV6" s="21"/>
    </row>
    <row r="7" spans="1:48" s="2" customFormat="1" x14ac:dyDescent="0.25">
      <c r="A7" s="21" t="s">
        <v>165</v>
      </c>
      <c r="B7" s="21" t="s">
        <v>166</v>
      </c>
      <c r="C7" s="44">
        <v>2.0833333333333259E-2</v>
      </c>
      <c r="D7" s="33" t="s">
        <v>16</v>
      </c>
      <c r="E7" s="44"/>
      <c r="F7" s="23">
        <v>42151</v>
      </c>
      <c r="G7" s="45">
        <v>0.88541666666666663</v>
      </c>
      <c r="H7" s="21" t="s">
        <v>165</v>
      </c>
      <c r="I7" s="21">
        <v>0</v>
      </c>
      <c r="J7" s="46"/>
      <c r="K7" s="46">
        <v>5182</v>
      </c>
      <c r="L7" s="21" t="s">
        <v>42</v>
      </c>
      <c r="M7" s="47"/>
      <c r="N7" s="47"/>
      <c r="O7" s="47"/>
      <c r="P7" s="47"/>
      <c r="Q7" s="47"/>
      <c r="R7" s="47"/>
      <c r="S7" s="47"/>
      <c r="T7" s="47"/>
      <c r="U7" s="47"/>
      <c r="V7" s="48"/>
      <c r="W7" s="48"/>
      <c r="X7" s="48"/>
      <c r="Y7" s="47"/>
      <c r="Z7" s="48"/>
      <c r="AA7" s="48"/>
      <c r="AB7" s="48"/>
      <c r="AC7" s="47"/>
      <c r="AD7" s="48"/>
      <c r="AE7" s="48"/>
      <c r="AF7" s="48"/>
      <c r="AG7" s="47"/>
      <c r="AH7" s="48"/>
      <c r="AI7" s="48"/>
      <c r="AJ7" s="48"/>
      <c r="AK7" s="47"/>
      <c r="AL7" s="48"/>
      <c r="AM7" s="48"/>
      <c r="AN7" s="48"/>
      <c r="AO7" s="47"/>
      <c r="AP7" s="48"/>
      <c r="AQ7" s="48"/>
      <c r="AR7" s="48"/>
      <c r="AS7" s="47"/>
      <c r="AT7" s="48"/>
      <c r="AU7" s="21"/>
      <c r="AV7" s="21"/>
    </row>
    <row r="8" spans="1:48" s="2" customFormat="1" x14ac:dyDescent="0.25">
      <c r="A8" s="21" t="s">
        <v>167</v>
      </c>
      <c r="B8" s="21" t="s">
        <v>168</v>
      </c>
      <c r="C8" s="44">
        <v>2.0833333333333259E-2</v>
      </c>
      <c r="D8" s="33" t="s">
        <v>16</v>
      </c>
      <c r="E8" s="44"/>
      <c r="F8" s="23">
        <v>42151</v>
      </c>
      <c r="G8" s="45">
        <v>0.8881944444444444</v>
      </c>
      <c r="H8" s="21" t="s">
        <v>167</v>
      </c>
      <c r="I8" s="21">
        <v>0</v>
      </c>
      <c r="J8" s="46"/>
      <c r="K8" s="46">
        <v>5182</v>
      </c>
      <c r="L8" s="21" t="s">
        <v>42</v>
      </c>
      <c r="M8" s="47"/>
      <c r="N8" s="47"/>
      <c r="O8" s="47"/>
      <c r="P8" s="47"/>
      <c r="Q8" s="47"/>
      <c r="R8" s="47"/>
      <c r="S8" s="47"/>
      <c r="T8" s="47"/>
      <c r="U8" s="47"/>
      <c r="V8" s="48"/>
      <c r="W8" s="48"/>
      <c r="X8" s="48"/>
      <c r="Y8" s="47"/>
      <c r="Z8" s="48"/>
      <c r="AA8" s="48"/>
      <c r="AB8" s="48"/>
      <c r="AC8" s="47"/>
      <c r="AD8" s="48"/>
      <c r="AE8" s="48"/>
      <c r="AF8" s="48"/>
      <c r="AG8" s="47"/>
      <c r="AH8" s="48"/>
      <c r="AI8" s="48"/>
      <c r="AJ8" s="48"/>
      <c r="AK8" s="47"/>
      <c r="AL8" s="48"/>
      <c r="AM8" s="48"/>
      <c r="AN8" s="48"/>
      <c r="AO8" s="47"/>
      <c r="AP8" s="48"/>
      <c r="AQ8" s="48"/>
      <c r="AR8" s="48"/>
      <c r="AS8" s="47"/>
      <c r="AT8" s="48"/>
      <c r="AU8" s="21"/>
      <c r="AV8" s="21"/>
    </row>
    <row r="9" spans="1:48" s="2" customFormat="1" x14ac:dyDescent="0.25">
      <c r="A9" s="21" t="s">
        <v>169</v>
      </c>
      <c r="B9" s="21" t="s">
        <v>170</v>
      </c>
      <c r="C9" s="44">
        <v>2.083333333333337E-2</v>
      </c>
      <c r="D9" s="33" t="s">
        <v>16</v>
      </c>
      <c r="E9" s="44"/>
      <c r="F9" s="23">
        <v>42151</v>
      </c>
      <c r="G9" s="45">
        <v>0.91805555555555562</v>
      </c>
      <c r="H9" s="21" t="s">
        <v>169</v>
      </c>
      <c r="I9" s="21">
        <v>0</v>
      </c>
      <c r="J9" s="46"/>
      <c r="K9" s="46">
        <v>5182</v>
      </c>
      <c r="L9" s="21" t="s">
        <v>42</v>
      </c>
      <c r="M9" s="47"/>
      <c r="N9" s="47"/>
      <c r="O9" s="47"/>
      <c r="P9" s="47"/>
      <c r="Q9" s="47"/>
      <c r="R9" s="47"/>
      <c r="S9" s="47"/>
      <c r="T9" s="47"/>
      <c r="U9" s="47"/>
      <c r="V9" s="48"/>
      <c r="W9" s="48"/>
      <c r="X9" s="48"/>
      <c r="Y9" s="47"/>
      <c r="Z9" s="48"/>
      <c r="AA9" s="48"/>
      <c r="AB9" s="48"/>
      <c r="AC9" s="47"/>
      <c r="AD9" s="48"/>
      <c r="AE9" s="48"/>
      <c r="AF9" s="48"/>
      <c r="AG9" s="47"/>
      <c r="AH9" s="48"/>
      <c r="AI9" s="48"/>
      <c r="AJ9" s="48"/>
      <c r="AK9" s="47"/>
      <c r="AL9" s="48"/>
      <c r="AM9" s="48"/>
      <c r="AN9" s="48"/>
      <c r="AO9" s="47"/>
      <c r="AP9" s="48"/>
      <c r="AQ9" s="48"/>
      <c r="AR9" s="48"/>
      <c r="AS9" s="47"/>
      <c r="AT9" s="48"/>
      <c r="AU9" s="21"/>
      <c r="AV9" s="21"/>
    </row>
    <row r="10" spans="1:48" s="2" customFormat="1" x14ac:dyDescent="0.25">
      <c r="A10" s="21" t="s">
        <v>171</v>
      </c>
      <c r="B10" s="21" t="s">
        <v>172</v>
      </c>
      <c r="C10" s="44">
        <v>2.083333333333337E-2</v>
      </c>
      <c r="D10" s="33" t="s">
        <v>16</v>
      </c>
      <c r="E10" s="44"/>
      <c r="F10" s="23">
        <v>42151</v>
      </c>
      <c r="G10" s="45">
        <v>0.91805555555555562</v>
      </c>
      <c r="H10" s="21" t="s">
        <v>171</v>
      </c>
      <c r="I10" s="21">
        <v>0</v>
      </c>
      <c r="J10" s="46"/>
      <c r="K10" s="46">
        <v>5182</v>
      </c>
      <c r="L10" s="21" t="s">
        <v>42</v>
      </c>
      <c r="M10" s="47"/>
      <c r="N10" s="47"/>
      <c r="O10" s="47"/>
      <c r="P10" s="47"/>
      <c r="Q10" s="47"/>
      <c r="R10" s="47"/>
      <c r="S10" s="47"/>
      <c r="T10" s="47"/>
      <c r="U10" s="47"/>
      <c r="V10" s="48"/>
      <c r="W10" s="48"/>
      <c r="X10" s="48"/>
      <c r="Y10" s="47"/>
      <c r="Z10" s="48"/>
      <c r="AA10" s="48"/>
      <c r="AB10" s="48"/>
      <c r="AC10" s="47"/>
      <c r="AD10" s="48"/>
      <c r="AE10" s="48"/>
      <c r="AF10" s="48"/>
      <c r="AG10" s="47"/>
      <c r="AH10" s="48"/>
      <c r="AI10" s="48"/>
      <c r="AJ10" s="48"/>
      <c r="AK10" s="47"/>
      <c r="AL10" s="48"/>
      <c r="AM10" s="48"/>
      <c r="AN10" s="48"/>
      <c r="AO10" s="47"/>
      <c r="AP10" s="48"/>
      <c r="AQ10" s="48"/>
      <c r="AR10" s="48"/>
      <c r="AS10" s="47"/>
      <c r="AT10" s="48"/>
      <c r="AU10" s="21"/>
      <c r="AV10" s="21"/>
    </row>
    <row r="11" spans="1:48" s="2" customFormat="1" x14ac:dyDescent="0.25">
      <c r="A11" s="21" t="s">
        <v>173</v>
      </c>
      <c r="B11" s="21" t="s">
        <v>174</v>
      </c>
      <c r="C11" s="44">
        <v>2.083333333333337E-2</v>
      </c>
      <c r="D11" s="33">
        <v>3.7729658792650916E-2</v>
      </c>
      <c r="E11" s="44">
        <f>D11*C11</f>
        <v>7.8603455818022883E-4</v>
      </c>
      <c r="F11" s="23">
        <v>42152</v>
      </c>
      <c r="G11" s="45">
        <v>0.90625</v>
      </c>
      <c r="H11" s="21" t="s">
        <v>173</v>
      </c>
      <c r="I11" s="21">
        <v>0</v>
      </c>
      <c r="J11" s="46"/>
      <c r="K11" s="46">
        <v>2071</v>
      </c>
      <c r="L11" s="21" t="s">
        <v>42</v>
      </c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48"/>
      <c r="X11" s="48"/>
      <c r="Y11" s="47"/>
      <c r="Z11" s="48"/>
      <c r="AA11" s="48"/>
      <c r="AB11" s="48"/>
      <c r="AC11" s="47"/>
      <c r="AD11" s="48"/>
      <c r="AE11" s="48"/>
      <c r="AF11" s="48"/>
      <c r="AG11" s="47"/>
      <c r="AH11" s="48"/>
      <c r="AI11" s="48"/>
      <c r="AJ11" s="48"/>
      <c r="AK11" s="47"/>
      <c r="AL11" s="48"/>
      <c r="AM11" s="48"/>
      <c r="AN11" s="48"/>
      <c r="AO11" s="47"/>
      <c r="AP11" s="48"/>
      <c r="AQ11" s="48"/>
      <c r="AR11" s="48"/>
      <c r="AS11" s="47"/>
      <c r="AT11" s="48"/>
      <c r="AU11" s="21"/>
      <c r="AV11" s="21"/>
    </row>
    <row r="12" spans="1:48" s="2" customFormat="1" x14ac:dyDescent="0.25">
      <c r="A12" s="21" t="s">
        <v>175</v>
      </c>
      <c r="B12" s="21" t="s">
        <v>176</v>
      </c>
      <c r="C12" s="44">
        <v>2.1527777777777812E-2</v>
      </c>
      <c r="D12" s="33">
        <v>3.6512573025146045E-2</v>
      </c>
      <c r="E12" s="44">
        <f>D12*C12</f>
        <v>7.8603455818022862E-4</v>
      </c>
      <c r="F12" s="23">
        <v>42152</v>
      </c>
      <c r="G12" s="45">
        <v>0.90833333333333333</v>
      </c>
      <c r="H12" s="21" t="s">
        <v>175</v>
      </c>
      <c r="I12" s="21">
        <v>0</v>
      </c>
      <c r="J12" s="46"/>
      <c r="K12" s="46">
        <v>2071</v>
      </c>
      <c r="L12" s="21" t="s">
        <v>42</v>
      </c>
      <c r="M12" s="47"/>
      <c r="N12" s="47"/>
      <c r="O12" s="47"/>
      <c r="P12" s="47"/>
      <c r="Q12" s="47"/>
      <c r="R12" s="47"/>
      <c r="S12" s="47"/>
      <c r="T12" s="47"/>
      <c r="U12" s="47"/>
      <c r="V12" s="48"/>
      <c r="W12" s="48"/>
      <c r="X12" s="48"/>
      <c r="Y12" s="47"/>
      <c r="Z12" s="48"/>
      <c r="AA12" s="48"/>
      <c r="AB12" s="48"/>
      <c r="AC12" s="47"/>
      <c r="AD12" s="48"/>
      <c r="AE12" s="48"/>
      <c r="AF12" s="48"/>
      <c r="AG12" s="47"/>
      <c r="AH12" s="48"/>
      <c r="AI12" s="48"/>
      <c r="AJ12" s="48"/>
      <c r="AK12" s="47"/>
      <c r="AL12" s="48"/>
      <c r="AM12" s="48"/>
      <c r="AN12" s="48"/>
      <c r="AO12" s="47"/>
      <c r="AP12" s="48"/>
      <c r="AQ12" s="48"/>
      <c r="AR12" s="48"/>
      <c r="AS12" s="47"/>
      <c r="AT12" s="48"/>
      <c r="AU12" s="21"/>
      <c r="AV12" s="21"/>
    </row>
    <row r="13" spans="1:48" s="2" customFormat="1" x14ac:dyDescent="0.25">
      <c r="A13" s="21" t="s">
        <v>177</v>
      </c>
      <c r="B13" s="21" t="s">
        <v>178</v>
      </c>
      <c r="C13" s="44">
        <v>2.0833333333333259E-2</v>
      </c>
      <c r="D13" s="33">
        <v>1.4216972878390202E-2</v>
      </c>
      <c r="E13" s="44">
        <f>D13*C13</f>
        <v>2.961869349664615E-4</v>
      </c>
      <c r="F13" s="23">
        <v>42152</v>
      </c>
      <c r="G13" s="45">
        <v>0.89930555555555547</v>
      </c>
      <c r="H13" s="21" t="s">
        <v>177</v>
      </c>
      <c r="I13" s="21">
        <v>0</v>
      </c>
      <c r="J13" s="46"/>
      <c r="K13" s="46">
        <v>2071</v>
      </c>
      <c r="L13" s="21" t="s">
        <v>42</v>
      </c>
      <c r="M13" s="47"/>
      <c r="N13" s="47"/>
      <c r="O13" s="47"/>
      <c r="P13" s="47"/>
      <c r="Q13" s="47"/>
      <c r="R13" s="47"/>
      <c r="S13" s="47"/>
      <c r="T13" s="47"/>
      <c r="U13" s="47"/>
      <c r="V13" s="48"/>
      <c r="W13" s="48"/>
      <c r="X13" s="48"/>
      <c r="Y13" s="47"/>
      <c r="Z13" s="48"/>
      <c r="AA13" s="48"/>
      <c r="AB13" s="48"/>
      <c r="AC13" s="47"/>
      <c r="AD13" s="48"/>
      <c r="AE13" s="48"/>
      <c r="AF13" s="48"/>
      <c r="AG13" s="47"/>
      <c r="AH13" s="48"/>
      <c r="AI13" s="48"/>
      <c r="AJ13" s="48"/>
      <c r="AK13" s="47"/>
      <c r="AL13" s="48"/>
      <c r="AM13" s="48"/>
      <c r="AN13" s="48"/>
      <c r="AO13" s="47"/>
      <c r="AP13" s="48"/>
      <c r="AQ13" s="48"/>
      <c r="AR13" s="48"/>
      <c r="AS13" s="47"/>
      <c r="AT13" s="48"/>
      <c r="AU13" s="21"/>
      <c r="AV13" s="21"/>
    </row>
    <row r="14" spans="1:48" s="2" customFormat="1" x14ac:dyDescent="0.25">
      <c r="A14" s="21" t="s">
        <v>179</v>
      </c>
      <c r="B14" s="21" t="s">
        <v>180</v>
      </c>
      <c r="C14" s="44">
        <v>2.430555555555558E-2</v>
      </c>
      <c r="D14" s="33">
        <v>1.2185976752905886E-2</v>
      </c>
      <c r="E14" s="44">
        <f>D14*C14</f>
        <v>2.961869349664628E-4</v>
      </c>
      <c r="F14" s="23">
        <v>42152</v>
      </c>
      <c r="G14" s="45">
        <v>0.90277777777777779</v>
      </c>
      <c r="H14" s="21" t="s">
        <v>179</v>
      </c>
      <c r="I14" s="21">
        <v>0</v>
      </c>
      <c r="J14" s="46"/>
      <c r="K14" s="46">
        <v>2071</v>
      </c>
      <c r="L14" s="21" t="s">
        <v>42</v>
      </c>
      <c r="M14" s="47"/>
      <c r="N14" s="47"/>
      <c r="O14" s="47"/>
      <c r="P14" s="47"/>
      <c r="Q14" s="47"/>
      <c r="R14" s="47"/>
      <c r="S14" s="47"/>
      <c r="T14" s="47"/>
      <c r="U14" s="47"/>
      <c r="V14" s="48"/>
      <c r="W14" s="48"/>
      <c r="X14" s="48"/>
      <c r="Y14" s="47"/>
      <c r="Z14" s="48"/>
      <c r="AA14" s="48"/>
      <c r="AB14" s="48"/>
      <c r="AC14" s="47"/>
      <c r="AD14" s="48"/>
      <c r="AE14" s="48"/>
      <c r="AF14" s="48"/>
      <c r="AG14" s="47"/>
      <c r="AH14" s="48"/>
      <c r="AI14" s="48"/>
      <c r="AJ14" s="48"/>
      <c r="AK14" s="47"/>
      <c r="AL14" s="48"/>
      <c r="AM14" s="48"/>
      <c r="AN14" s="48"/>
      <c r="AO14" s="47"/>
      <c r="AP14" s="48"/>
      <c r="AQ14" s="48"/>
      <c r="AR14" s="48"/>
      <c r="AS14" s="47"/>
      <c r="AT14" s="48"/>
      <c r="AU14" s="21"/>
      <c r="AV14" s="21"/>
    </row>
    <row r="15" spans="1:48" s="2" customFormat="1" x14ac:dyDescent="0.25">
      <c r="A15" s="21" t="s">
        <v>15</v>
      </c>
      <c r="B15" s="21" t="s">
        <v>17</v>
      </c>
      <c r="C15" s="44">
        <v>1.8750000000000044E-2</v>
      </c>
      <c r="D15" s="33" t="s">
        <v>16</v>
      </c>
      <c r="E15" s="44"/>
      <c r="F15" s="23">
        <v>42153</v>
      </c>
      <c r="G15" s="45">
        <v>0.875</v>
      </c>
      <c r="H15" s="21" t="s">
        <v>15</v>
      </c>
      <c r="I15" s="21">
        <v>0</v>
      </c>
      <c r="J15" s="46"/>
      <c r="K15" s="46">
        <v>4082</v>
      </c>
      <c r="L15" s="21" t="s">
        <v>18</v>
      </c>
      <c r="M15" s="47"/>
      <c r="N15" s="47"/>
      <c r="O15" s="47"/>
      <c r="P15" s="47"/>
      <c r="Q15" s="47"/>
      <c r="R15" s="47"/>
      <c r="S15" s="47"/>
      <c r="T15" s="47"/>
      <c r="U15" s="47"/>
      <c r="V15" s="48"/>
      <c r="W15" s="48"/>
      <c r="X15" s="48"/>
      <c r="Y15" s="47"/>
      <c r="Z15" s="48"/>
      <c r="AA15" s="48"/>
      <c r="AB15" s="48"/>
      <c r="AC15" s="47"/>
      <c r="AD15" s="48"/>
      <c r="AE15" s="48"/>
      <c r="AF15" s="48"/>
      <c r="AG15" s="47"/>
      <c r="AH15" s="48"/>
      <c r="AI15" s="48"/>
      <c r="AJ15" s="48"/>
      <c r="AK15" s="47"/>
      <c r="AL15" s="48"/>
      <c r="AM15" s="48"/>
      <c r="AN15" s="48"/>
      <c r="AO15" s="47"/>
      <c r="AP15" s="48"/>
      <c r="AQ15" s="48"/>
      <c r="AR15" s="48"/>
      <c r="AS15" s="47"/>
      <c r="AT15" s="48"/>
      <c r="AU15" s="21"/>
      <c r="AV15" s="21"/>
    </row>
    <row r="16" spans="1:48" s="2" customFormat="1" x14ac:dyDescent="0.25">
      <c r="A16" s="21" t="s">
        <v>19</v>
      </c>
      <c r="B16" s="21" t="s">
        <v>20</v>
      </c>
      <c r="C16" s="44">
        <v>1.9444444444444597E-2</v>
      </c>
      <c r="D16" s="33">
        <v>3.0814507561554807</v>
      </c>
      <c r="E16" s="44">
        <f t="shared" ref="E16:E59" si="0">D16*C16</f>
        <v>5.9917098036357037E-2</v>
      </c>
      <c r="F16" s="23">
        <v>42153</v>
      </c>
      <c r="G16" s="45">
        <v>0.87638888888888899</v>
      </c>
      <c r="H16" s="21" t="s">
        <v>19</v>
      </c>
      <c r="I16" s="21">
        <v>0</v>
      </c>
      <c r="J16" s="46"/>
      <c r="K16" s="46">
        <v>4082</v>
      </c>
      <c r="L16" s="21" t="s">
        <v>18</v>
      </c>
      <c r="M16" s="47"/>
      <c r="N16" s="47"/>
      <c r="O16" s="47"/>
      <c r="P16" s="47"/>
      <c r="Q16" s="47"/>
      <c r="R16" s="47"/>
      <c r="S16" s="47"/>
      <c r="T16" s="47"/>
      <c r="U16" s="47"/>
      <c r="V16" s="48"/>
      <c r="W16" s="48"/>
      <c r="X16" s="48"/>
      <c r="Y16" s="47"/>
      <c r="Z16" s="48"/>
      <c r="AA16" s="48"/>
      <c r="AB16" s="48"/>
      <c r="AC16" s="47"/>
      <c r="AD16" s="48"/>
      <c r="AE16" s="48"/>
      <c r="AF16" s="48"/>
      <c r="AG16" s="47"/>
      <c r="AH16" s="48"/>
      <c r="AI16" s="48"/>
      <c r="AJ16" s="48"/>
      <c r="AK16" s="47"/>
      <c r="AL16" s="48"/>
      <c r="AM16" s="48"/>
      <c r="AN16" s="48"/>
      <c r="AO16" s="47"/>
      <c r="AP16" s="48"/>
      <c r="AQ16" s="48"/>
      <c r="AR16" s="48"/>
      <c r="AS16" s="47"/>
      <c r="AT16" s="48"/>
      <c r="AU16" s="21"/>
      <c r="AV16" s="21"/>
    </row>
    <row r="17" spans="1:48" s="2" customFormat="1" x14ac:dyDescent="0.25">
      <c r="A17" s="21" t="s">
        <v>21</v>
      </c>
      <c r="B17" s="21" t="s">
        <v>22</v>
      </c>
      <c r="C17" s="44">
        <v>2.0833333333333259E-2</v>
      </c>
      <c r="D17" s="33">
        <v>2.330854476523768</v>
      </c>
      <c r="E17" s="44">
        <f t="shared" si="0"/>
        <v>4.8559468260911662E-2</v>
      </c>
      <c r="F17" s="23">
        <v>42153</v>
      </c>
      <c r="G17" s="45">
        <v>0.91527777777777775</v>
      </c>
      <c r="H17" s="21" t="s">
        <v>21</v>
      </c>
      <c r="I17" s="21" t="s">
        <v>23</v>
      </c>
      <c r="J17" s="46">
        <v>469</v>
      </c>
      <c r="K17" s="46">
        <v>4082</v>
      </c>
      <c r="L17" s="21" t="s">
        <v>24</v>
      </c>
      <c r="M17" s="47">
        <v>2</v>
      </c>
      <c r="N17" s="47">
        <f>D17*$R$126</f>
        <v>4195.5380577427823</v>
      </c>
      <c r="O17" s="47" t="s">
        <v>25</v>
      </c>
      <c r="P17" s="47" t="s">
        <v>26</v>
      </c>
      <c r="Q17" s="47"/>
      <c r="R17" s="47"/>
      <c r="S17" s="47"/>
      <c r="T17" s="47"/>
      <c r="U17" s="47"/>
      <c r="V17" s="48"/>
      <c r="W17" s="48"/>
      <c r="X17" s="48"/>
      <c r="Y17" s="47"/>
      <c r="Z17" s="48"/>
      <c r="AA17" s="48"/>
      <c r="AB17" s="48"/>
      <c r="AC17" s="47"/>
      <c r="AD17" s="48"/>
      <c r="AE17" s="48"/>
      <c r="AF17" s="48"/>
      <c r="AG17" s="47"/>
      <c r="AH17" s="48"/>
      <c r="AI17" s="48"/>
      <c r="AJ17" s="48"/>
      <c r="AK17" s="47"/>
      <c r="AL17" s="48"/>
      <c r="AM17" s="48"/>
      <c r="AN17" s="48"/>
      <c r="AO17" s="47"/>
      <c r="AP17" s="48"/>
      <c r="AQ17" s="48"/>
      <c r="AR17" s="48"/>
      <c r="AS17" s="47"/>
      <c r="AT17" s="48"/>
      <c r="AU17" s="21"/>
      <c r="AV17" s="21"/>
    </row>
    <row r="18" spans="1:48" s="2" customFormat="1" x14ac:dyDescent="0.25">
      <c r="A18" s="21" t="s">
        <v>27</v>
      </c>
      <c r="B18" s="21" t="s">
        <v>28</v>
      </c>
      <c r="C18" s="44">
        <v>2.0833333333333259E-2</v>
      </c>
      <c r="D18" s="33">
        <v>2.330854476523768</v>
      </c>
      <c r="E18" s="44">
        <f t="shared" si="0"/>
        <v>4.8559468260911662E-2</v>
      </c>
      <c r="F18" s="23">
        <v>42153</v>
      </c>
      <c r="G18" s="45">
        <v>0.9145833333333333</v>
      </c>
      <c r="H18" s="21" t="s">
        <v>27</v>
      </c>
      <c r="I18" s="21">
        <v>0</v>
      </c>
      <c r="J18" s="46"/>
      <c r="K18" s="46">
        <v>4082</v>
      </c>
      <c r="L18" s="21" t="s">
        <v>24</v>
      </c>
      <c r="M18" s="47"/>
      <c r="N18" s="47"/>
      <c r="O18" s="47"/>
      <c r="P18" s="47"/>
      <c r="Q18" s="47"/>
      <c r="R18" s="47"/>
      <c r="S18" s="47"/>
      <c r="T18" s="47"/>
      <c r="U18" s="47"/>
      <c r="V18" s="48"/>
      <c r="W18" s="48"/>
      <c r="X18" s="48"/>
      <c r="Y18" s="47"/>
      <c r="Z18" s="48"/>
      <c r="AA18" s="48"/>
      <c r="AB18" s="48"/>
      <c r="AC18" s="47"/>
      <c r="AD18" s="48"/>
      <c r="AE18" s="48"/>
      <c r="AF18" s="48"/>
      <c r="AG18" s="47"/>
      <c r="AH18" s="48"/>
      <c r="AI18" s="48"/>
      <c r="AJ18" s="48"/>
      <c r="AK18" s="47"/>
      <c r="AL18" s="48"/>
      <c r="AM18" s="48"/>
      <c r="AN18" s="48"/>
      <c r="AO18" s="47"/>
      <c r="AP18" s="48"/>
      <c r="AQ18" s="48"/>
      <c r="AR18" s="48"/>
      <c r="AS18" s="47"/>
      <c r="AT18" s="48"/>
      <c r="AU18" s="21"/>
      <c r="AV18" s="21"/>
    </row>
    <row r="19" spans="1:48" s="2" customFormat="1" x14ac:dyDescent="0.25">
      <c r="A19" s="21" t="s">
        <v>258</v>
      </c>
      <c r="B19" s="21" t="s">
        <v>259</v>
      </c>
      <c r="C19" s="44">
        <v>4.1666666666666741E-2</v>
      </c>
      <c r="D19" s="33">
        <v>0.17889690871974334</v>
      </c>
      <c r="E19" s="44">
        <f t="shared" si="0"/>
        <v>7.4540378633226522E-3</v>
      </c>
      <c r="F19" s="23">
        <v>42155</v>
      </c>
      <c r="G19" s="45">
        <v>0.87638888888888899</v>
      </c>
      <c r="H19" s="21" t="s">
        <v>258</v>
      </c>
      <c r="I19" s="21">
        <v>0</v>
      </c>
      <c r="J19" s="46"/>
      <c r="K19" s="46">
        <v>10235</v>
      </c>
      <c r="L19" s="21" t="s">
        <v>260</v>
      </c>
      <c r="M19" s="47"/>
      <c r="N19" s="47"/>
      <c r="O19" s="47"/>
      <c r="P19" s="47"/>
      <c r="Q19" s="47"/>
      <c r="R19" s="47"/>
      <c r="S19" s="47"/>
      <c r="T19" s="47"/>
      <c r="U19" s="47"/>
      <c r="V19" s="48"/>
      <c r="W19" s="48"/>
      <c r="X19" s="48"/>
      <c r="Y19" s="47"/>
      <c r="Z19" s="48"/>
      <c r="AA19" s="48"/>
      <c r="AB19" s="48"/>
      <c r="AC19" s="47"/>
      <c r="AD19" s="48"/>
      <c r="AE19" s="48"/>
      <c r="AF19" s="48"/>
      <c r="AG19" s="47"/>
      <c r="AH19" s="48"/>
      <c r="AI19" s="48"/>
      <c r="AJ19" s="48"/>
      <c r="AK19" s="47"/>
      <c r="AL19" s="48"/>
      <c r="AM19" s="48"/>
      <c r="AN19" s="48"/>
      <c r="AO19" s="47"/>
      <c r="AP19" s="48"/>
      <c r="AQ19" s="48"/>
      <c r="AR19" s="48"/>
      <c r="AS19" s="47"/>
      <c r="AT19" s="48"/>
      <c r="AU19" s="21"/>
      <c r="AV19" s="21"/>
    </row>
    <row r="20" spans="1:48" s="2" customFormat="1" x14ac:dyDescent="0.25">
      <c r="A20" s="21" t="s">
        <v>261</v>
      </c>
      <c r="B20" s="21" t="s">
        <v>262</v>
      </c>
      <c r="C20" s="44">
        <v>4.166666666666663E-2</v>
      </c>
      <c r="D20" s="33">
        <v>0.17889690871974334</v>
      </c>
      <c r="E20" s="44">
        <f t="shared" si="0"/>
        <v>7.4540378633226323E-3</v>
      </c>
      <c r="F20" s="23">
        <v>42155</v>
      </c>
      <c r="G20" s="45">
        <v>0.87708333333333333</v>
      </c>
      <c r="H20" s="21" t="s">
        <v>261</v>
      </c>
      <c r="I20" s="21">
        <v>0</v>
      </c>
      <c r="J20" s="46"/>
      <c r="K20" s="46">
        <v>10235</v>
      </c>
      <c r="L20" s="21" t="s">
        <v>260</v>
      </c>
      <c r="M20" s="47"/>
      <c r="N20" s="47"/>
      <c r="O20" s="47"/>
      <c r="P20" s="47"/>
      <c r="Q20" s="47"/>
      <c r="R20" s="47"/>
      <c r="S20" s="47"/>
      <c r="T20" s="47"/>
      <c r="U20" s="47"/>
      <c r="V20" s="48"/>
      <c r="W20" s="48"/>
      <c r="X20" s="48"/>
      <c r="Y20" s="47"/>
      <c r="Z20" s="48"/>
      <c r="AA20" s="48"/>
      <c r="AB20" s="48"/>
      <c r="AC20" s="47"/>
      <c r="AD20" s="48"/>
      <c r="AE20" s="48"/>
      <c r="AF20" s="48"/>
      <c r="AG20" s="47"/>
      <c r="AH20" s="48"/>
      <c r="AI20" s="48"/>
      <c r="AJ20" s="48"/>
      <c r="AK20" s="47"/>
      <c r="AL20" s="48"/>
      <c r="AM20" s="48"/>
      <c r="AN20" s="48"/>
      <c r="AO20" s="47"/>
      <c r="AP20" s="48"/>
      <c r="AQ20" s="48"/>
      <c r="AR20" s="48"/>
      <c r="AS20" s="47"/>
      <c r="AT20" s="48"/>
      <c r="AU20" s="21"/>
      <c r="AV20" s="21"/>
    </row>
    <row r="21" spans="1:48" s="2" customFormat="1" ht="30" x14ac:dyDescent="0.25">
      <c r="A21" s="21" t="s">
        <v>263</v>
      </c>
      <c r="B21" s="21" t="s">
        <v>264</v>
      </c>
      <c r="C21" s="44">
        <v>4.7222222222222276E-2</v>
      </c>
      <c r="D21" s="33">
        <v>2.688841284545314</v>
      </c>
      <c r="E21" s="44">
        <f t="shared" si="0"/>
        <v>0.12697306065908442</v>
      </c>
      <c r="F21" s="23">
        <v>42155</v>
      </c>
      <c r="G21" s="45">
        <v>0.95833333333333337</v>
      </c>
      <c r="H21" s="21" t="s">
        <v>263</v>
      </c>
      <c r="I21" s="21" t="s">
        <v>265</v>
      </c>
      <c r="J21" s="46" t="s">
        <v>266</v>
      </c>
      <c r="K21" s="46">
        <v>9747</v>
      </c>
      <c r="L21" s="21" t="s">
        <v>267</v>
      </c>
      <c r="M21" s="47">
        <v>30</v>
      </c>
      <c r="N21" s="47">
        <f>D21*$R$126</f>
        <v>4839.914312181565</v>
      </c>
      <c r="O21" s="47" t="s">
        <v>268</v>
      </c>
      <c r="P21" s="47" t="s">
        <v>269</v>
      </c>
      <c r="Q21" s="47"/>
      <c r="R21" s="47"/>
      <c r="S21" s="47"/>
      <c r="T21" s="47"/>
      <c r="U21" s="47">
        <v>3</v>
      </c>
      <c r="V21" s="48">
        <f>D21*7200</f>
        <v>19359.65724872626</v>
      </c>
      <c r="W21" s="48" t="s">
        <v>270</v>
      </c>
      <c r="X21" s="48" t="s">
        <v>271</v>
      </c>
      <c r="Y21" s="47"/>
      <c r="Z21" s="48"/>
      <c r="AA21" s="48"/>
      <c r="AB21" s="48"/>
      <c r="AC21" s="47"/>
      <c r="AD21" s="48"/>
      <c r="AE21" s="48"/>
      <c r="AF21" s="48"/>
      <c r="AG21" s="47">
        <v>6</v>
      </c>
      <c r="AH21" s="48">
        <f>D21*18000</f>
        <v>48399.14312181565</v>
      </c>
      <c r="AI21" s="48" t="s">
        <v>272</v>
      </c>
      <c r="AJ21" s="48" t="s">
        <v>273</v>
      </c>
      <c r="AK21" s="47"/>
      <c r="AL21" s="48"/>
      <c r="AM21" s="48"/>
      <c r="AN21" s="48"/>
      <c r="AO21" s="47"/>
      <c r="AP21" s="48"/>
      <c r="AQ21" s="48"/>
      <c r="AR21" s="48"/>
      <c r="AS21" s="47"/>
      <c r="AT21" s="48"/>
      <c r="AU21" s="21"/>
      <c r="AV21" s="21"/>
    </row>
    <row r="22" spans="1:48" s="2" customFormat="1" ht="30" x14ac:dyDescent="0.25">
      <c r="A22" s="21" t="s">
        <v>274</v>
      </c>
      <c r="B22" s="21" t="s">
        <v>275</v>
      </c>
      <c r="C22" s="44">
        <v>4.7222222222222276E-2</v>
      </c>
      <c r="D22" s="33">
        <v>2.688841284545314</v>
      </c>
      <c r="E22" s="44">
        <f t="shared" si="0"/>
        <v>0.12697306065908442</v>
      </c>
      <c r="F22" s="23">
        <v>42155</v>
      </c>
      <c r="G22" s="45">
        <v>0.95833333333333337</v>
      </c>
      <c r="H22" s="21" t="s">
        <v>274</v>
      </c>
      <c r="I22" s="21" t="s">
        <v>276</v>
      </c>
      <c r="J22" s="46" t="s">
        <v>266</v>
      </c>
      <c r="K22" s="46">
        <v>9747</v>
      </c>
      <c r="L22" s="21" t="s">
        <v>267</v>
      </c>
      <c r="M22" s="47">
        <v>17</v>
      </c>
      <c r="N22" s="47">
        <f>D22*$R$126</f>
        <v>4839.914312181565</v>
      </c>
      <c r="O22" s="47" t="s">
        <v>268</v>
      </c>
      <c r="P22" s="47" t="s">
        <v>269</v>
      </c>
      <c r="Q22" s="47"/>
      <c r="R22" s="47"/>
      <c r="S22" s="47"/>
      <c r="T22" s="47"/>
      <c r="U22" s="47"/>
      <c r="V22" s="48"/>
      <c r="W22" s="48"/>
      <c r="X22" s="48"/>
      <c r="Y22" s="47"/>
      <c r="Z22" s="48"/>
      <c r="AA22" s="48"/>
      <c r="AB22" s="48"/>
      <c r="AC22" s="47"/>
      <c r="AD22" s="48"/>
      <c r="AE22" s="48"/>
      <c r="AF22" s="48"/>
      <c r="AG22" s="47"/>
      <c r="AH22" s="48"/>
      <c r="AI22" s="48"/>
      <c r="AJ22" s="48"/>
      <c r="AK22" s="47">
        <v>3</v>
      </c>
      <c r="AL22" s="48">
        <f>D22*21600</f>
        <v>58078.97174617878</v>
      </c>
      <c r="AM22" s="48" t="s">
        <v>277</v>
      </c>
      <c r="AN22" s="48" t="s">
        <v>278</v>
      </c>
      <c r="AO22" s="47"/>
      <c r="AP22" s="48"/>
      <c r="AQ22" s="48"/>
      <c r="AR22" s="48"/>
      <c r="AS22" s="47"/>
      <c r="AT22" s="48"/>
      <c r="AU22" s="21"/>
      <c r="AV22" s="21"/>
    </row>
    <row r="23" spans="1:48" s="2" customFormat="1" x14ac:dyDescent="0.25">
      <c r="A23" s="21" t="s">
        <v>279</v>
      </c>
      <c r="B23" s="21" t="s">
        <v>280</v>
      </c>
      <c r="C23" s="44">
        <v>4.1666666666666741E-2</v>
      </c>
      <c r="D23" s="33">
        <v>2.7752260134149895</v>
      </c>
      <c r="E23" s="44">
        <f t="shared" si="0"/>
        <v>0.11563441722562477</v>
      </c>
      <c r="F23" s="23">
        <v>42156</v>
      </c>
      <c r="G23" s="45">
        <v>0.8930555555555556</v>
      </c>
      <c r="H23" s="21" t="s">
        <v>279</v>
      </c>
      <c r="I23" s="21" t="s">
        <v>281</v>
      </c>
      <c r="J23" s="46" t="s">
        <v>282</v>
      </c>
      <c r="K23" s="46">
        <v>18807</v>
      </c>
      <c r="L23" s="21" t="s">
        <v>260</v>
      </c>
      <c r="M23" s="47">
        <v>43</v>
      </c>
      <c r="N23" s="47">
        <f>D23*$R$126</f>
        <v>4995.4068241469813</v>
      </c>
      <c r="O23" s="47" t="s">
        <v>283</v>
      </c>
      <c r="P23" s="47" t="s">
        <v>284</v>
      </c>
      <c r="Q23" s="47"/>
      <c r="R23" s="47"/>
      <c r="S23" s="47"/>
      <c r="T23" s="47"/>
      <c r="U23" s="47"/>
      <c r="V23" s="48"/>
      <c r="W23" s="48"/>
      <c r="X23" s="48"/>
      <c r="Y23" s="47"/>
      <c r="Z23" s="48"/>
      <c r="AA23" s="48"/>
      <c r="AB23" s="48"/>
      <c r="AC23" s="47"/>
      <c r="AD23" s="48"/>
      <c r="AE23" s="48"/>
      <c r="AF23" s="48"/>
      <c r="AG23" s="47">
        <v>1</v>
      </c>
      <c r="AH23" s="48">
        <f>D23*18000</f>
        <v>49954.068241469809</v>
      </c>
      <c r="AI23" s="48" t="s">
        <v>285</v>
      </c>
      <c r="AJ23" s="48" t="s">
        <v>286</v>
      </c>
      <c r="AK23" s="47"/>
      <c r="AL23" s="48"/>
      <c r="AM23" s="48"/>
      <c r="AN23" s="48"/>
      <c r="AO23" s="47">
        <v>12</v>
      </c>
      <c r="AP23" s="48">
        <f>D23*136800</f>
        <v>379650.91863517056</v>
      </c>
      <c r="AQ23" s="48"/>
      <c r="AR23" s="48"/>
      <c r="AS23" s="47">
        <v>9</v>
      </c>
      <c r="AT23" s="48">
        <f>D23*172800</f>
        <v>479559.05511811021</v>
      </c>
      <c r="AU23" s="21"/>
      <c r="AV23" s="21"/>
    </row>
    <row r="24" spans="1:48" s="2" customFormat="1" x14ac:dyDescent="0.25">
      <c r="A24" s="21" t="s">
        <v>287</v>
      </c>
      <c r="B24" s="21" t="s">
        <v>288</v>
      </c>
      <c r="C24" s="44">
        <v>4.166666666666663E-2</v>
      </c>
      <c r="D24" s="33">
        <v>2.775317147856518</v>
      </c>
      <c r="E24" s="44">
        <f t="shared" si="0"/>
        <v>0.11563821449402148</v>
      </c>
      <c r="F24" s="23">
        <v>42156</v>
      </c>
      <c r="G24" s="45">
        <v>0.89374999999999993</v>
      </c>
      <c r="H24" s="21" t="s">
        <v>287</v>
      </c>
      <c r="I24" s="21" t="s">
        <v>289</v>
      </c>
      <c r="J24" s="46" t="s">
        <v>282</v>
      </c>
      <c r="K24" s="46">
        <v>18807</v>
      </c>
      <c r="L24" s="21" t="s">
        <v>260</v>
      </c>
      <c r="M24" s="47">
        <v>29</v>
      </c>
      <c r="N24" s="47">
        <f>D24*$R$126</f>
        <v>4995.570866141732</v>
      </c>
      <c r="O24" s="47" t="s">
        <v>283</v>
      </c>
      <c r="P24" s="47" t="s">
        <v>284</v>
      </c>
      <c r="Q24" s="47"/>
      <c r="R24" s="47"/>
      <c r="S24" s="47"/>
      <c r="T24" s="47"/>
      <c r="U24" s="47"/>
      <c r="V24" s="48"/>
      <c r="W24" s="48"/>
      <c r="X24" s="48"/>
      <c r="Y24" s="47"/>
      <c r="Z24" s="48"/>
      <c r="AA24" s="48"/>
      <c r="AB24" s="48"/>
      <c r="AC24" s="47"/>
      <c r="AD24" s="48"/>
      <c r="AE24" s="48"/>
      <c r="AF24" s="48"/>
      <c r="AG24" s="47">
        <v>2</v>
      </c>
      <c r="AH24" s="48">
        <f>D24*18000</f>
        <v>49955.708661417324</v>
      </c>
      <c r="AI24" s="48" t="s">
        <v>285</v>
      </c>
      <c r="AJ24" s="48" t="s">
        <v>286</v>
      </c>
      <c r="AK24" s="47"/>
      <c r="AL24" s="48"/>
      <c r="AM24" s="48"/>
      <c r="AN24" s="48"/>
      <c r="AO24" s="47">
        <v>5</v>
      </c>
      <c r="AP24" s="48">
        <f>D24*136800</f>
        <v>379663.38582677167</v>
      </c>
      <c r="AQ24" s="48"/>
      <c r="AR24" s="48"/>
      <c r="AS24" s="47">
        <v>3</v>
      </c>
      <c r="AT24" s="48">
        <f>D24*172800</f>
        <v>479574.80314960628</v>
      </c>
      <c r="AU24" s="21"/>
      <c r="AV24" s="21"/>
    </row>
    <row r="25" spans="1:48" s="2" customFormat="1" x14ac:dyDescent="0.25">
      <c r="A25" s="21" t="s">
        <v>181</v>
      </c>
      <c r="B25" s="21" t="s">
        <v>182</v>
      </c>
      <c r="C25" s="44">
        <v>4.166666666666663E-2</v>
      </c>
      <c r="D25" s="33">
        <v>5.5318606007582385E-2</v>
      </c>
      <c r="E25" s="44">
        <f t="shared" si="0"/>
        <v>2.3049419169825975E-3</v>
      </c>
      <c r="F25" s="23">
        <v>42157</v>
      </c>
      <c r="G25" s="45">
        <v>0.90972222222222221</v>
      </c>
      <c r="H25" s="21" t="s">
        <v>181</v>
      </c>
      <c r="I25" s="21">
        <v>0</v>
      </c>
      <c r="J25" s="46"/>
      <c r="K25" s="46">
        <v>31244</v>
      </c>
      <c r="L25" s="21" t="s">
        <v>42</v>
      </c>
      <c r="M25" s="47"/>
      <c r="N25" s="47"/>
      <c r="O25" s="47"/>
      <c r="P25" s="47"/>
      <c r="Q25" s="47"/>
      <c r="R25" s="47"/>
      <c r="S25" s="47"/>
      <c r="T25" s="47"/>
      <c r="U25" s="47"/>
      <c r="V25" s="48"/>
      <c r="W25" s="48"/>
      <c r="X25" s="48"/>
      <c r="Y25" s="47"/>
      <c r="Z25" s="48"/>
      <c r="AA25" s="48"/>
      <c r="AB25" s="48"/>
      <c r="AC25" s="47"/>
      <c r="AD25" s="48"/>
      <c r="AE25" s="48"/>
      <c r="AF25" s="48"/>
      <c r="AG25" s="47"/>
      <c r="AH25" s="48"/>
      <c r="AI25" s="48"/>
      <c r="AJ25" s="48"/>
      <c r="AK25" s="47"/>
      <c r="AL25" s="48"/>
      <c r="AM25" s="48"/>
      <c r="AN25" s="48"/>
      <c r="AO25" s="47"/>
      <c r="AP25" s="48"/>
      <c r="AQ25" s="48"/>
      <c r="AR25" s="48"/>
      <c r="AS25" s="47"/>
      <c r="AT25" s="48"/>
      <c r="AU25" s="21"/>
      <c r="AV25" s="21"/>
    </row>
    <row r="26" spans="1:48" s="2" customFormat="1" x14ac:dyDescent="0.25">
      <c r="A26" s="21" t="s">
        <v>183</v>
      </c>
      <c r="B26" s="21" t="s">
        <v>184</v>
      </c>
      <c r="C26" s="44">
        <v>4.1666666666666741E-2</v>
      </c>
      <c r="D26" s="33">
        <v>0.12995771361913094</v>
      </c>
      <c r="E26" s="44">
        <f t="shared" si="0"/>
        <v>5.4149047341304655E-3</v>
      </c>
      <c r="F26" s="23">
        <v>42157</v>
      </c>
      <c r="G26" s="45">
        <v>0.90972222222222221</v>
      </c>
      <c r="H26" s="21" t="s">
        <v>183</v>
      </c>
      <c r="I26" s="21">
        <v>0</v>
      </c>
      <c r="J26" s="46"/>
      <c r="K26" s="46">
        <v>31244</v>
      </c>
      <c r="L26" s="21" t="s">
        <v>42</v>
      </c>
      <c r="M26" s="47"/>
      <c r="N26" s="47"/>
      <c r="O26" s="47"/>
      <c r="P26" s="47"/>
      <c r="Q26" s="47"/>
      <c r="R26" s="47"/>
      <c r="S26" s="47"/>
      <c r="T26" s="47"/>
      <c r="U26" s="47"/>
      <c r="V26" s="48"/>
      <c r="W26" s="48"/>
      <c r="X26" s="48"/>
      <c r="Y26" s="47"/>
      <c r="Z26" s="48"/>
      <c r="AA26" s="48"/>
      <c r="AB26" s="48"/>
      <c r="AC26" s="47"/>
      <c r="AD26" s="48"/>
      <c r="AE26" s="48"/>
      <c r="AF26" s="48"/>
      <c r="AG26" s="47"/>
      <c r="AH26" s="48"/>
      <c r="AI26" s="48"/>
      <c r="AJ26" s="48"/>
      <c r="AK26" s="47"/>
      <c r="AL26" s="48"/>
      <c r="AM26" s="48"/>
      <c r="AN26" s="48"/>
      <c r="AO26" s="47"/>
      <c r="AP26" s="48"/>
      <c r="AQ26" s="48"/>
      <c r="AR26" s="48"/>
      <c r="AS26" s="47"/>
      <c r="AT26" s="48"/>
      <c r="AU26" s="21"/>
      <c r="AV26" s="21"/>
    </row>
    <row r="27" spans="1:48" s="2" customFormat="1" x14ac:dyDescent="0.25">
      <c r="A27" s="21" t="s">
        <v>185</v>
      </c>
      <c r="B27" s="21" t="s">
        <v>186</v>
      </c>
      <c r="C27" s="44">
        <v>4.1666666666666741E-2</v>
      </c>
      <c r="D27" s="33">
        <v>0.12995771361913094</v>
      </c>
      <c r="E27" s="44">
        <f t="shared" si="0"/>
        <v>5.4149047341304655E-3</v>
      </c>
      <c r="F27" s="23">
        <v>42157</v>
      </c>
      <c r="G27" s="45">
        <v>0.9784722222222223</v>
      </c>
      <c r="H27" s="21" t="s">
        <v>185</v>
      </c>
      <c r="I27" s="21">
        <v>0</v>
      </c>
      <c r="J27" s="46"/>
      <c r="K27" s="46">
        <v>31631</v>
      </c>
      <c r="L27" s="21" t="s">
        <v>42</v>
      </c>
      <c r="M27" s="47"/>
      <c r="N27" s="47"/>
      <c r="O27" s="47"/>
      <c r="P27" s="47"/>
      <c r="Q27" s="47"/>
      <c r="R27" s="47"/>
      <c r="S27" s="47"/>
      <c r="T27" s="47"/>
      <c r="U27" s="47"/>
      <c r="V27" s="48"/>
      <c r="W27" s="48"/>
      <c r="X27" s="48"/>
      <c r="Y27" s="47"/>
      <c r="Z27" s="48"/>
      <c r="AA27" s="48"/>
      <c r="AB27" s="48"/>
      <c r="AC27" s="47"/>
      <c r="AD27" s="48"/>
      <c r="AE27" s="48"/>
      <c r="AF27" s="48"/>
      <c r="AG27" s="47"/>
      <c r="AH27" s="48"/>
      <c r="AI27" s="48"/>
      <c r="AJ27" s="48"/>
      <c r="AK27" s="47"/>
      <c r="AL27" s="48"/>
      <c r="AM27" s="48"/>
      <c r="AN27" s="48"/>
      <c r="AO27" s="47"/>
      <c r="AP27" s="48"/>
      <c r="AQ27" s="48"/>
      <c r="AR27" s="48"/>
      <c r="AS27" s="47"/>
      <c r="AT27" s="48"/>
      <c r="AU27" s="21"/>
      <c r="AV27" s="21"/>
    </row>
    <row r="28" spans="1:48" s="2" customFormat="1" x14ac:dyDescent="0.25">
      <c r="A28" s="21" t="s">
        <v>187</v>
      </c>
      <c r="B28" s="21" t="s">
        <v>188</v>
      </c>
      <c r="C28" s="44">
        <v>4.166666666666663E-2</v>
      </c>
      <c r="D28" s="33">
        <v>0.37182852143482065</v>
      </c>
      <c r="E28" s="44">
        <f t="shared" si="0"/>
        <v>1.5492855059784179E-2</v>
      </c>
      <c r="F28" s="23">
        <v>42157</v>
      </c>
      <c r="G28" s="45">
        <v>0.9784722222222223</v>
      </c>
      <c r="H28" s="21" t="s">
        <v>187</v>
      </c>
      <c r="I28" s="21">
        <v>0</v>
      </c>
      <c r="J28" s="46"/>
      <c r="K28" s="46">
        <v>31631</v>
      </c>
      <c r="L28" s="21" t="s">
        <v>42</v>
      </c>
      <c r="M28" s="47"/>
      <c r="N28" s="47"/>
      <c r="O28" s="47"/>
      <c r="P28" s="47"/>
      <c r="Q28" s="47"/>
      <c r="R28" s="47"/>
      <c r="S28" s="47"/>
      <c r="T28" s="47"/>
      <c r="U28" s="47"/>
      <c r="V28" s="48"/>
      <c r="W28" s="48"/>
      <c r="X28" s="48"/>
      <c r="Y28" s="47"/>
      <c r="Z28" s="48"/>
      <c r="AA28" s="48"/>
      <c r="AB28" s="48"/>
      <c r="AC28" s="47"/>
      <c r="AD28" s="48"/>
      <c r="AE28" s="48"/>
      <c r="AF28" s="48"/>
      <c r="AG28" s="47"/>
      <c r="AH28" s="48"/>
      <c r="AI28" s="48"/>
      <c r="AJ28" s="48"/>
      <c r="AK28" s="47"/>
      <c r="AL28" s="48"/>
      <c r="AM28" s="48"/>
      <c r="AN28" s="48"/>
      <c r="AO28" s="47"/>
      <c r="AP28" s="48"/>
      <c r="AQ28" s="48"/>
      <c r="AR28" s="48"/>
      <c r="AS28" s="47"/>
      <c r="AT28" s="48"/>
      <c r="AU28" s="21"/>
      <c r="AV28" s="21"/>
    </row>
    <row r="29" spans="1:48" s="2" customFormat="1" x14ac:dyDescent="0.25">
      <c r="A29" s="21" t="s">
        <v>290</v>
      </c>
      <c r="B29" s="21" t="s">
        <v>291</v>
      </c>
      <c r="C29" s="44">
        <v>4.166666666666663E-2</v>
      </c>
      <c r="D29" s="33">
        <v>0.39607028288130652</v>
      </c>
      <c r="E29" s="44">
        <f t="shared" si="0"/>
        <v>1.6502928453387758E-2</v>
      </c>
      <c r="F29" s="23">
        <v>42158</v>
      </c>
      <c r="G29" s="45">
        <v>0.90138888888888891</v>
      </c>
      <c r="H29" s="21" t="s">
        <v>290</v>
      </c>
      <c r="I29" s="21" t="s">
        <v>208</v>
      </c>
      <c r="J29" s="46" t="s">
        <v>292</v>
      </c>
      <c r="K29" s="46">
        <v>23482</v>
      </c>
      <c r="L29" s="21" t="s">
        <v>260</v>
      </c>
      <c r="M29" s="47">
        <v>2</v>
      </c>
      <c r="N29" s="47">
        <f>D29*$R$126</f>
        <v>712.92650918635172</v>
      </c>
      <c r="O29" s="47" t="s">
        <v>293</v>
      </c>
      <c r="P29" s="47" t="s">
        <v>294</v>
      </c>
      <c r="Q29" s="47"/>
      <c r="R29" s="47"/>
      <c r="S29" s="47"/>
      <c r="T29" s="47"/>
      <c r="U29" s="47"/>
      <c r="V29" s="48"/>
      <c r="W29" s="48"/>
      <c r="X29" s="48"/>
      <c r="Y29" s="47"/>
      <c r="Z29" s="48"/>
      <c r="AA29" s="48"/>
      <c r="AB29" s="48"/>
      <c r="AC29" s="47"/>
      <c r="AD29" s="48"/>
      <c r="AE29" s="48"/>
      <c r="AF29" s="48"/>
      <c r="AG29" s="47"/>
      <c r="AH29" s="48"/>
      <c r="AI29" s="48"/>
      <c r="AJ29" s="48"/>
      <c r="AK29" s="47"/>
      <c r="AL29" s="48"/>
      <c r="AM29" s="48"/>
      <c r="AN29" s="48"/>
      <c r="AO29" s="47">
        <v>1</v>
      </c>
      <c r="AP29" s="48">
        <f>D29*136800</f>
        <v>54182.414698162735</v>
      </c>
      <c r="AQ29" s="48" t="s">
        <v>295</v>
      </c>
      <c r="AR29" s="48" t="s">
        <v>296</v>
      </c>
      <c r="AS29" s="47"/>
      <c r="AT29" s="48"/>
      <c r="AU29" s="21"/>
      <c r="AV29" s="21"/>
    </row>
    <row r="30" spans="1:48" s="2" customFormat="1" x14ac:dyDescent="0.25">
      <c r="A30" s="21" t="s">
        <v>297</v>
      </c>
      <c r="B30" s="21" t="s">
        <v>298</v>
      </c>
      <c r="C30" s="44">
        <v>4.1666666666666741E-2</v>
      </c>
      <c r="D30" s="33">
        <v>0.43334426946631671</v>
      </c>
      <c r="E30" s="44">
        <f t="shared" si="0"/>
        <v>1.8056011227763229E-2</v>
      </c>
      <c r="F30" s="23">
        <v>42158</v>
      </c>
      <c r="G30" s="45">
        <v>0.90138888888888891</v>
      </c>
      <c r="H30" s="21" t="s">
        <v>297</v>
      </c>
      <c r="I30" s="21" t="s">
        <v>53</v>
      </c>
      <c r="J30" s="46" t="s">
        <v>292</v>
      </c>
      <c r="K30" s="46">
        <v>23482</v>
      </c>
      <c r="L30" s="21" t="s">
        <v>260</v>
      </c>
      <c r="M30" s="47">
        <v>1</v>
      </c>
      <c r="N30" s="47">
        <f>D30*$R$126</f>
        <v>780.01968503937007</v>
      </c>
      <c r="O30" s="47" t="s">
        <v>299</v>
      </c>
      <c r="P30" s="47" t="s">
        <v>300</v>
      </c>
      <c r="Q30" s="47"/>
      <c r="R30" s="47"/>
      <c r="S30" s="47"/>
      <c r="T30" s="47"/>
      <c r="U30" s="47"/>
      <c r="V30" s="48"/>
      <c r="W30" s="48"/>
      <c r="X30" s="48"/>
      <c r="Y30" s="47"/>
      <c r="Z30" s="48"/>
      <c r="AA30" s="48"/>
      <c r="AB30" s="48"/>
      <c r="AC30" s="47"/>
      <c r="AD30" s="48"/>
      <c r="AE30" s="48"/>
      <c r="AF30" s="48"/>
      <c r="AG30" s="47"/>
      <c r="AH30" s="48"/>
      <c r="AI30" s="48"/>
      <c r="AJ30" s="48"/>
      <c r="AK30" s="47"/>
      <c r="AL30" s="48"/>
      <c r="AM30" s="48"/>
      <c r="AN30" s="48"/>
      <c r="AO30" s="47"/>
      <c r="AP30" s="48"/>
      <c r="AQ30" s="48"/>
      <c r="AR30" s="48"/>
      <c r="AS30" s="47"/>
      <c r="AT30" s="48"/>
      <c r="AU30" s="21"/>
      <c r="AV30" s="21"/>
    </row>
    <row r="31" spans="1:48" s="2" customFormat="1" x14ac:dyDescent="0.25">
      <c r="A31" s="21" t="s">
        <v>301</v>
      </c>
      <c r="B31" s="21" t="s">
        <v>302</v>
      </c>
      <c r="C31" s="44">
        <v>4.1666666666666741E-2</v>
      </c>
      <c r="D31" s="33">
        <v>0.62563794109069693</v>
      </c>
      <c r="E31" s="44">
        <f t="shared" si="0"/>
        <v>2.606824754544575E-2</v>
      </c>
      <c r="F31" s="23">
        <v>42158</v>
      </c>
      <c r="G31" s="45">
        <v>0.96319444444444446</v>
      </c>
      <c r="H31" s="21" t="s">
        <v>301</v>
      </c>
      <c r="I31" s="21" t="s">
        <v>303</v>
      </c>
      <c r="J31" s="46" t="s">
        <v>304</v>
      </c>
      <c r="K31" s="46">
        <v>22522</v>
      </c>
      <c r="L31" s="21" t="s">
        <v>260</v>
      </c>
      <c r="M31" s="47">
        <v>1</v>
      </c>
      <c r="N31" s="47">
        <f>D31*$R$126</f>
        <v>1126.1482939632544</v>
      </c>
      <c r="O31" s="47" t="s">
        <v>305</v>
      </c>
      <c r="P31" s="47" t="s">
        <v>306</v>
      </c>
      <c r="Q31" s="47"/>
      <c r="R31" s="47"/>
      <c r="S31" s="47"/>
      <c r="T31" s="47"/>
      <c r="U31" s="47"/>
      <c r="V31" s="48"/>
      <c r="W31" s="48"/>
      <c r="X31" s="48"/>
      <c r="Y31" s="47"/>
      <c r="Z31" s="48"/>
      <c r="AA31" s="48"/>
      <c r="AB31" s="48"/>
      <c r="AC31" s="47"/>
      <c r="AD31" s="48"/>
      <c r="AE31" s="48"/>
      <c r="AF31" s="48"/>
      <c r="AG31" s="47"/>
      <c r="AH31" s="48"/>
      <c r="AI31" s="48"/>
      <c r="AJ31" s="48"/>
      <c r="AK31" s="47"/>
      <c r="AL31" s="48"/>
      <c r="AM31" s="48"/>
      <c r="AN31" s="48"/>
      <c r="AO31" s="47"/>
      <c r="AP31" s="48"/>
      <c r="AQ31" s="48"/>
      <c r="AR31" s="48"/>
      <c r="AS31" s="47"/>
      <c r="AT31" s="48"/>
      <c r="AU31" s="21"/>
      <c r="AV31" s="21"/>
    </row>
    <row r="32" spans="1:48" s="2" customFormat="1" x14ac:dyDescent="0.25">
      <c r="A32" s="21" t="s">
        <v>307</v>
      </c>
      <c r="B32" s="21" t="s">
        <v>308</v>
      </c>
      <c r="C32" s="44">
        <v>4.1666666666666741E-2</v>
      </c>
      <c r="D32" s="33">
        <v>0.38914406532516765</v>
      </c>
      <c r="E32" s="44">
        <f t="shared" si="0"/>
        <v>1.6214336055215349E-2</v>
      </c>
      <c r="F32" s="23">
        <v>42158</v>
      </c>
      <c r="G32" s="45">
        <v>0.96319444444444446</v>
      </c>
      <c r="H32" s="21" t="s">
        <v>307</v>
      </c>
      <c r="I32" s="21">
        <v>0</v>
      </c>
      <c r="J32" s="46"/>
      <c r="K32" s="46">
        <v>22522</v>
      </c>
      <c r="L32" s="21" t="s">
        <v>260</v>
      </c>
      <c r="M32" s="47"/>
      <c r="N32" s="47"/>
      <c r="O32" s="47"/>
      <c r="P32" s="47"/>
      <c r="Q32" s="47"/>
      <c r="R32" s="47"/>
      <c r="S32" s="47"/>
      <c r="T32" s="47"/>
      <c r="U32" s="47"/>
      <c r="V32" s="48"/>
      <c r="W32" s="48"/>
      <c r="X32" s="48"/>
      <c r="Y32" s="47"/>
      <c r="Z32" s="48"/>
      <c r="AA32" s="48"/>
      <c r="AB32" s="48"/>
      <c r="AC32" s="47"/>
      <c r="AD32" s="48"/>
      <c r="AE32" s="48"/>
      <c r="AF32" s="48"/>
      <c r="AG32" s="47"/>
      <c r="AH32" s="48"/>
      <c r="AI32" s="48"/>
      <c r="AJ32" s="48"/>
      <c r="AK32" s="47"/>
      <c r="AL32" s="48"/>
      <c r="AM32" s="48"/>
      <c r="AN32" s="48"/>
      <c r="AO32" s="47"/>
      <c r="AP32" s="48"/>
      <c r="AQ32" s="48"/>
      <c r="AR32" s="48"/>
      <c r="AS32" s="47"/>
      <c r="AT32" s="48"/>
      <c r="AU32" s="21"/>
      <c r="AV32" s="21"/>
    </row>
    <row r="33" spans="1:48" s="2" customFormat="1" x14ac:dyDescent="0.25">
      <c r="A33" s="21" t="s">
        <v>189</v>
      </c>
      <c r="B33" s="21" t="s">
        <v>190</v>
      </c>
      <c r="C33" s="44">
        <v>4.1666666666666741E-2</v>
      </c>
      <c r="D33" s="33">
        <v>0.31805920093321666</v>
      </c>
      <c r="E33" s="44">
        <f t="shared" si="0"/>
        <v>1.3252466705550718E-2</v>
      </c>
      <c r="F33" s="23">
        <v>42159</v>
      </c>
      <c r="G33" s="45">
        <v>0.83333333333333337</v>
      </c>
      <c r="H33" s="24" t="s">
        <v>189</v>
      </c>
      <c r="I33" s="21">
        <v>0</v>
      </c>
      <c r="J33" s="46"/>
      <c r="K33" s="46">
        <v>14143</v>
      </c>
      <c r="L33" s="21" t="s">
        <v>42</v>
      </c>
      <c r="M33" s="47"/>
      <c r="N33" s="47"/>
      <c r="O33" s="47"/>
      <c r="P33" s="47"/>
      <c r="Q33" s="47"/>
      <c r="R33" s="47"/>
      <c r="S33" s="47"/>
      <c r="T33" s="47"/>
      <c r="U33" s="47"/>
      <c r="V33" s="48"/>
      <c r="W33" s="48"/>
      <c r="X33" s="48"/>
      <c r="Y33" s="47"/>
      <c r="Z33" s="48"/>
      <c r="AA33" s="48"/>
      <c r="AB33" s="48"/>
      <c r="AC33" s="47"/>
      <c r="AD33" s="48"/>
      <c r="AE33" s="48"/>
      <c r="AF33" s="48"/>
      <c r="AG33" s="47"/>
      <c r="AH33" s="48"/>
      <c r="AI33" s="48"/>
      <c r="AJ33" s="48"/>
      <c r="AK33" s="47"/>
      <c r="AL33" s="48"/>
      <c r="AM33" s="48"/>
      <c r="AN33" s="48"/>
      <c r="AO33" s="47"/>
      <c r="AP33" s="48"/>
      <c r="AQ33" s="48"/>
      <c r="AR33" s="48"/>
      <c r="AS33" s="47"/>
      <c r="AT33" s="48"/>
      <c r="AU33" s="21"/>
      <c r="AV33" s="21"/>
    </row>
    <row r="34" spans="1:48" s="2" customFormat="1" x14ac:dyDescent="0.25">
      <c r="A34" s="21" t="s">
        <v>191</v>
      </c>
      <c r="B34" s="21" t="s">
        <v>192</v>
      </c>
      <c r="C34" s="44">
        <v>4.1666666666666741E-2</v>
      </c>
      <c r="D34" s="33">
        <v>0.19921988918051908</v>
      </c>
      <c r="E34" s="44">
        <f t="shared" si="0"/>
        <v>8.3008287158549757E-3</v>
      </c>
      <c r="F34" s="23">
        <v>42159</v>
      </c>
      <c r="G34" s="45">
        <v>0.83333333333333337</v>
      </c>
      <c r="H34" s="24" t="s">
        <v>191</v>
      </c>
      <c r="I34" s="21">
        <v>0</v>
      </c>
      <c r="J34" s="46"/>
      <c r="K34" s="46">
        <v>14143</v>
      </c>
      <c r="L34" s="21" t="s">
        <v>42</v>
      </c>
      <c r="M34" s="47"/>
      <c r="N34" s="47"/>
      <c r="O34" s="47"/>
      <c r="P34" s="47"/>
      <c r="Q34" s="47"/>
      <c r="R34" s="47"/>
      <c r="S34" s="47"/>
      <c r="T34" s="47"/>
      <c r="U34" s="47"/>
      <c r="V34" s="48"/>
      <c r="W34" s="48"/>
      <c r="X34" s="48"/>
      <c r="Y34" s="47"/>
      <c r="Z34" s="48"/>
      <c r="AA34" s="48"/>
      <c r="AB34" s="48"/>
      <c r="AC34" s="47"/>
      <c r="AD34" s="48"/>
      <c r="AE34" s="48"/>
      <c r="AF34" s="48"/>
      <c r="AG34" s="47"/>
      <c r="AH34" s="48"/>
      <c r="AI34" s="48"/>
      <c r="AJ34" s="48"/>
      <c r="AK34" s="47"/>
      <c r="AL34" s="48"/>
      <c r="AM34" s="48"/>
      <c r="AN34" s="48"/>
      <c r="AO34" s="47"/>
      <c r="AP34" s="48"/>
      <c r="AQ34" s="48"/>
      <c r="AR34" s="48"/>
      <c r="AS34" s="47"/>
      <c r="AT34" s="48"/>
      <c r="AU34" s="21"/>
      <c r="AV34" s="21"/>
    </row>
    <row r="35" spans="1:48" s="2" customFormat="1" x14ac:dyDescent="0.25">
      <c r="A35" s="21" t="s">
        <v>193</v>
      </c>
      <c r="B35" s="21" t="s">
        <v>194</v>
      </c>
      <c r="C35" s="44">
        <v>4.1666666666666741E-2</v>
      </c>
      <c r="D35" s="33">
        <v>0.21407480314960631</v>
      </c>
      <c r="E35" s="44">
        <f t="shared" si="0"/>
        <v>8.9197834645669445E-3</v>
      </c>
      <c r="F35" s="23">
        <v>42159</v>
      </c>
      <c r="G35" s="45">
        <v>0.89027777777777783</v>
      </c>
      <c r="H35" s="24" t="s">
        <v>193</v>
      </c>
      <c r="I35" s="21">
        <v>0</v>
      </c>
      <c r="J35" s="46"/>
      <c r="K35" s="46">
        <v>14128</v>
      </c>
      <c r="L35" s="21" t="s">
        <v>42</v>
      </c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48"/>
      <c r="X35" s="48"/>
      <c r="Y35" s="47"/>
      <c r="Z35" s="48"/>
      <c r="AA35" s="48"/>
      <c r="AB35" s="48"/>
      <c r="AC35" s="47"/>
      <c r="AD35" s="48"/>
      <c r="AE35" s="48"/>
      <c r="AF35" s="48"/>
      <c r="AG35" s="47"/>
      <c r="AH35" s="48"/>
      <c r="AI35" s="48"/>
      <c r="AJ35" s="48"/>
      <c r="AK35" s="47"/>
      <c r="AL35" s="48"/>
      <c r="AM35" s="48"/>
      <c r="AN35" s="48"/>
      <c r="AO35" s="47"/>
      <c r="AP35" s="48"/>
      <c r="AQ35" s="48"/>
      <c r="AR35" s="48"/>
      <c r="AS35" s="47"/>
      <c r="AT35" s="48"/>
      <c r="AU35" s="21"/>
      <c r="AV35" s="21"/>
    </row>
    <row r="36" spans="1:48" s="2" customFormat="1" x14ac:dyDescent="0.25">
      <c r="A36" s="21" t="s">
        <v>195</v>
      </c>
      <c r="B36" s="21" t="s">
        <v>196</v>
      </c>
      <c r="C36" s="44">
        <v>4.1666666666666741E-2</v>
      </c>
      <c r="D36" s="33">
        <v>0.77263779527559051</v>
      </c>
      <c r="E36" s="44">
        <f t="shared" si="0"/>
        <v>3.2193241469816329E-2</v>
      </c>
      <c r="F36" s="23">
        <v>42159</v>
      </c>
      <c r="G36" s="45">
        <v>0.93194444444444446</v>
      </c>
      <c r="H36" s="24" t="s">
        <v>195</v>
      </c>
      <c r="I36" s="21">
        <v>0</v>
      </c>
      <c r="J36" s="46"/>
      <c r="K36" s="46">
        <v>14128</v>
      </c>
      <c r="L36" s="21" t="s">
        <v>42</v>
      </c>
      <c r="M36" s="47"/>
      <c r="N36" s="47"/>
      <c r="O36" s="47"/>
      <c r="P36" s="47"/>
      <c r="Q36" s="47"/>
      <c r="R36" s="47"/>
      <c r="S36" s="47"/>
      <c r="T36" s="47"/>
      <c r="U36" s="47"/>
      <c r="V36" s="48"/>
      <c r="W36" s="48"/>
      <c r="X36" s="48"/>
      <c r="Y36" s="47"/>
      <c r="Z36" s="48"/>
      <c r="AA36" s="48"/>
      <c r="AB36" s="48"/>
      <c r="AC36" s="47"/>
      <c r="AD36" s="48"/>
      <c r="AE36" s="48"/>
      <c r="AF36" s="48"/>
      <c r="AG36" s="47"/>
      <c r="AH36" s="48"/>
      <c r="AI36" s="48"/>
      <c r="AJ36" s="48"/>
      <c r="AK36" s="47"/>
      <c r="AL36" s="48"/>
      <c r="AM36" s="48"/>
      <c r="AN36" s="48"/>
      <c r="AO36" s="47"/>
      <c r="AP36" s="48"/>
      <c r="AQ36" s="48"/>
      <c r="AR36" s="48"/>
      <c r="AS36" s="47"/>
      <c r="AT36" s="48"/>
      <c r="AU36" s="21"/>
      <c r="AV36" s="21"/>
    </row>
    <row r="37" spans="1:48" s="2" customFormat="1" x14ac:dyDescent="0.25">
      <c r="A37" s="21" t="s">
        <v>309</v>
      </c>
      <c r="B37" s="21" t="s">
        <v>310</v>
      </c>
      <c r="C37" s="44">
        <v>4.1666666666666741E-2</v>
      </c>
      <c r="D37" s="33">
        <v>0.67703776611256927</v>
      </c>
      <c r="E37" s="44">
        <f t="shared" si="0"/>
        <v>2.8209906921357102E-2</v>
      </c>
      <c r="F37" s="23">
        <v>42160</v>
      </c>
      <c r="G37" s="45">
        <v>0.87638888888888899</v>
      </c>
      <c r="H37" s="21" t="s">
        <v>309</v>
      </c>
      <c r="I37" s="21" t="s">
        <v>276</v>
      </c>
      <c r="J37" s="46" t="s">
        <v>311</v>
      </c>
      <c r="K37" s="46">
        <v>12041</v>
      </c>
      <c r="L37" s="21" t="s">
        <v>260</v>
      </c>
      <c r="M37" s="47">
        <v>20</v>
      </c>
      <c r="N37" s="47">
        <f>D37*$R$126</f>
        <v>1218.6679790026246</v>
      </c>
      <c r="O37" s="47" t="s">
        <v>312</v>
      </c>
      <c r="P37" s="47" t="s">
        <v>313</v>
      </c>
      <c r="Q37" s="47"/>
      <c r="R37" s="47"/>
      <c r="S37" s="47"/>
      <c r="T37" s="47"/>
      <c r="U37" s="47"/>
      <c r="V37" s="48"/>
      <c r="W37" s="48"/>
      <c r="X37" s="48"/>
      <c r="Y37" s="47"/>
      <c r="Z37" s="48"/>
      <c r="AA37" s="48"/>
      <c r="AB37" s="48"/>
      <c r="AC37" s="47"/>
      <c r="AD37" s="48"/>
      <c r="AE37" s="48"/>
      <c r="AF37" s="48"/>
      <c r="AG37" s="47"/>
      <c r="AH37" s="48"/>
      <c r="AI37" s="48"/>
      <c r="AJ37" s="48"/>
      <c r="AK37" s="47"/>
      <c r="AL37" s="48"/>
      <c r="AM37" s="48"/>
      <c r="AN37" s="48"/>
      <c r="AO37" s="47"/>
      <c r="AP37" s="48"/>
      <c r="AQ37" s="48"/>
      <c r="AR37" s="48"/>
      <c r="AS37" s="47"/>
      <c r="AT37" s="48"/>
      <c r="AU37" s="21"/>
      <c r="AV37" s="21"/>
    </row>
    <row r="38" spans="1:48" s="2" customFormat="1" x14ac:dyDescent="0.25">
      <c r="A38" s="21" t="s">
        <v>314</v>
      </c>
      <c r="B38" s="21" t="s">
        <v>315</v>
      </c>
      <c r="C38" s="44">
        <v>4.1666666666666741E-2</v>
      </c>
      <c r="D38" s="33">
        <v>0.62900991542723816</v>
      </c>
      <c r="E38" s="44">
        <f t="shared" si="0"/>
        <v>2.620874647613497E-2</v>
      </c>
      <c r="F38" s="23">
        <v>42160</v>
      </c>
      <c r="G38" s="45">
        <v>0.87638888888888899</v>
      </c>
      <c r="H38" s="21" t="s">
        <v>314</v>
      </c>
      <c r="I38" s="21" t="s">
        <v>208</v>
      </c>
      <c r="J38" s="46" t="s">
        <v>311</v>
      </c>
      <c r="K38" s="46">
        <v>12041</v>
      </c>
      <c r="L38" s="21" t="s">
        <v>260</v>
      </c>
      <c r="M38" s="47">
        <v>3</v>
      </c>
      <c r="N38" s="47">
        <f>D38*$R$126</f>
        <v>1132.2178477690286</v>
      </c>
      <c r="O38" s="47" t="s">
        <v>316</v>
      </c>
      <c r="P38" s="47" t="s">
        <v>317</v>
      </c>
      <c r="Q38" s="47"/>
      <c r="R38" s="47"/>
      <c r="S38" s="47"/>
      <c r="T38" s="47"/>
      <c r="U38" s="47"/>
      <c r="V38" s="48"/>
      <c r="W38" s="48"/>
      <c r="X38" s="48"/>
      <c r="Y38" s="47"/>
      <c r="Z38" s="48"/>
      <c r="AA38" s="48"/>
      <c r="AB38" s="48"/>
      <c r="AC38" s="47"/>
      <c r="AD38" s="48"/>
      <c r="AE38" s="48"/>
      <c r="AF38" s="48"/>
      <c r="AG38" s="47"/>
      <c r="AH38" s="48"/>
      <c r="AI38" s="48"/>
      <c r="AJ38" s="48"/>
      <c r="AK38" s="47"/>
      <c r="AL38" s="48"/>
      <c r="AM38" s="48"/>
      <c r="AN38" s="48"/>
      <c r="AO38" s="47"/>
      <c r="AP38" s="48"/>
      <c r="AQ38" s="48"/>
      <c r="AR38" s="48"/>
      <c r="AS38" s="47"/>
      <c r="AT38" s="48"/>
      <c r="AU38" s="21"/>
      <c r="AV38" s="21"/>
    </row>
    <row r="39" spans="1:48" s="2" customFormat="1" x14ac:dyDescent="0.25">
      <c r="A39" s="21" t="s">
        <v>318</v>
      </c>
      <c r="B39" s="21" t="s">
        <v>319</v>
      </c>
      <c r="C39" s="44">
        <v>4.1666666666666741E-2</v>
      </c>
      <c r="D39" s="33">
        <v>0.87479950422863806</v>
      </c>
      <c r="E39" s="44">
        <f t="shared" si="0"/>
        <v>3.6449979342859984E-2</v>
      </c>
      <c r="F39" s="23">
        <v>42160</v>
      </c>
      <c r="G39" s="45">
        <v>0.92986111111111114</v>
      </c>
      <c r="H39" s="21" t="s">
        <v>318</v>
      </c>
      <c r="I39" s="21" t="s">
        <v>320</v>
      </c>
      <c r="J39" s="46" t="s">
        <v>311</v>
      </c>
      <c r="K39" s="46">
        <v>12324</v>
      </c>
      <c r="L39" s="21" t="s">
        <v>260</v>
      </c>
      <c r="M39" s="47">
        <v>18</v>
      </c>
      <c r="N39" s="47">
        <f>D39*$R$126</f>
        <v>1574.6391076115485</v>
      </c>
      <c r="O39" s="47" t="s">
        <v>321</v>
      </c>
      <c r="P39" s="47" t="s">
        <v>322</v>
      </c>
      <c r="Q39" s="47"/>
      <c r="R39" s="47"/>
      <c r="S39" s="47"/>
      <c r="T39" s="47"/>
      <c r="U39" s="47"/>
      <c r="V39" s="48"/>
      <c r="W39" s="48"/>
      <c r="X39" s="48"/>
      <c r="Y39" s="47"/>
      <c r="Z39" s="48"/>
      <c r="AA39" s="48"/>
      <c r="AB39" s="48"/>
      <c r="AC39" s="47"/>
      <c r="AD39" s="48"/>
      <c r="AE39" s="48"/>
      <c r="AF39" s="48"/>
      <c r="AG39" s="47"/>
      <c r="AH39" s="48"/>
      <c r="AI39" s="48"/>
      <c r="AJ39" s="48"/>
      <c r="AK39" s="47"/>
      <c r="AL39" s="48"/>
      <c r="AM39" s="48"/>
      <c r="AN39" s="48"/>
      <c r="AO39" s="47">
        <v>1</v>
      </c>
      <c r="AP39" s="48">
        <f>D39*136800</f>
        <v>119672.57217847768</v>
      </c>
      <c r="AQ39" s="48" t="s">
        <v>323</v>
      </c>
      <c r="AR39" s="48" t="s">
        <v>324</v>
      </c>
      <c r="AS39" s="47"/>
      <c r="AT39" s="48"/>
      <c r="AU39" s="21"/>
      <c r="AV39" s="21"/>
    </row>
    <row r="40" spans="1:48" s="2" customFormat="1" x14ac:dyDescent="0.25">
      <c r="A40" s="21" t="s">
        <v>325</v>
      </c>
      <c r="B40" s="21" t="s">
        <v>326</v>
      </c>
      <c r="C40" s="44">
        <v>2.8472222222222232E-2</v>
      </c>
      <c r="D40" s="33">
        <v>1.1560292768282012</v>
      </c>
      <c r="E40" s="44">
        <f t="shared" si="0"/>
        <v>3.291472246524741E-2</v>
      </c>
      <c r="F40" s="23">
        <v>42160</v>
      </c>
      <c r="G40" s="45">
        <v>0.92986111111111114</v>
      </c>
      <c r="H40" s="21" t="s">
        <v>325</v>
      </c>
      <c r="I40" s="21" t="s">
        <v>327</v>
      </c>
      <c r="J40" s="46" t="s">
        <v>328</v>
      </c>
      <c r="K40" s="46">
        <v>12324</v>
      </c>
      <c r="L40" s="21" t="s">
        <v>260</v>
      </c>
      <c r="M40" s="47">
        <v>25</v>
      </c>
      <c r="N40" s="47">
        <f>D40*$R$126</f>
        <v>2080.8526982907624</v>
      </c>
      <c r="O40" s="47" t="s">
        <v>329</v>
      </c>
      <c r="P40" s="47" t="s">
        <v>330</v>
      </c>
      <c r="Q40" s="47"/>
      <c r="R40" s="47"/>
      <c r="S40" s="47"/>
      <c r="T40" s="47"/>
      <c r="U40" s="47"/>
      <c r="V40" s="48"/>
      <c r="W40" s="48"/>
      <c r="X40" s="48"/>
      <c r="Y40" s="47"/>
      <c r="Z40" s="48"/>
      <c r="AA40" s="48"/>
      <c r="AB40" s="48"/>
      <c r="AC40" s="47"/>
      <c r="AD40" s="48"/>
      <c r="AE40" s="48"/>
      <c r="AF40" s="48"/>
      <c r="AG40" s="47"/>
      <c r="AH40" s="48"/>
      <c r="AI40" s="48"/>
      <c r="AJ40" s="48"/>
      <c r="AK40" s="47"/>
      <c r="AL40" s="48"/>
      <c r="AM40" s="48"/>
      <c r="AN40" s="48"/>
      <c r="AO40" s="47"/>
      <c r="AP40" s="48"/>
      <c r="AQ40" s="48"/>
      <c r="AR40" s="48"/>
      <c r="AS40" s="47"/>
      <c r="AT40" s="48"/>
      <c r="AU40" s="21"/>
      <c r="AV40" s="21"/>
    </row>
    <row r="41" spans="1:48" s="2" customFormat="1" x14ac:dyDescent="0.25">
      <c r="A41" s="21" t="s">
        <v>331</v>
      </c>
      <c r="B41" s="21" t="s">
        <v>332</v>
      </c>
      <c r="C41" s="44">
        <v>2.8472222222222232E-2</v>
      </c>
      <c r="D41" s="33">
        <v>1.6905661182596077</v>
      </c>
      <c r="E41" s="44">
        <f t="shared" si="0"/>
        <v>4.8134174200447181E-2</v>
      </c>
      <c r="F41" s="23">
        <v>42164</v>
      </c>
      <c r="G41" s="45">
        <v>0.87222222222222223</v>
      </c>
      <c r="H41" s="21" t="s">
        <v>331</v>
      </c>
      <c r="I41" s="21">
        <v>0</v>
      </c>
      <c r="J41" s="46"/>
      <c r="K41" s="46">
        <v>8138</v>
      </c>
      <c r="L41" s="21" t="s">
        <v>751</v>
      </c>
      <c r="M41" s="47"/>
      <c r="N41" s="47"/>
      <c r="O41" s="47"/>
      <c r="P41" s="47"/>
      <c r="Q41" s="47"/>
      <c r="R41" s="47"/>
      <c r="S41" s="47"/>
      <c r="T41" s="47"/>
      <c r="U41" s="47"/>
      <c r="V41" s="48"/>
      <c r="W41" s="48"/>
      <c r="X41" s="48"/>
      <c r="Y41" s="47"/>
      <c r="Z41" s="48"/>
      <c r="AA41" s="48"/>
      <c r="AB41" s="48"/>
      <c r="AC41" s="47"/>
      <c r="AD41" s="48"/>
      <c r="AE41" s="48"/>
      <c r="AF41" s="48"/>
      <c r="AG41" s="47"/>
      <c r="AH41" s="48"/>
      <c r="AI41" s="48"/>
      <c r="AJ41" s="48"/>
      <c r="AK41" s="47"/>
      <c r="AL41" s="48"/>
      <c r="AM41" s="48"/>
      <c r="AN41" s="48"/>
      <c r="AO41" s="47"/>
      <c r="AP41" s="48"/>
      <c r="AQ41" s="48"/>
      <c r="AR41" s="48"/>
      <c r="AS41" s="47"/>
      <c r="AT41" s="48"/>
      <c r="AU41" s="21"/>
      <c r="AV41" s="21"/>
    </row>
    <row r="42" spans="1:48" s="2" customFormat="1" x14ac:dyDescent="0.25">
      <c r="A42" s="21" t="s">
        <v>333</v>
      </c>
      <c r="B42" s="21" t="s">
        <v>334</v>
      </c>
      <c r="C42" s="44">
        <v>3.7499999999999978E-2</v>
      </c>
      <c r="D42" s="33">
        <v>1.6234081850879751</v>
      </c>
      <c r="E42" s="44">
        <f t="shared" si="0"/>
        <v>6.0877806940799029E-2</v>
      </c>
      <c r="F42" s="23">
        <v>42164</v>
      </c>
      <c r="G42" s="45">
        <v>0.87222222222222223</v>
      </c>
      <c r="H42" s="21" t="s">
        <v>333</v>
      </c>
      <c r="I42" s="21">
        <v>0</v>
      </c>
      <c r="J42" s="46"/>
      <c r="K42" s="46">
        <v>8138</v>
      </c>
      <c r="L42" s="21" t="s">
        <v>751</v>
      </c>
      <c r="M42" s="47"/>
      <c r="N42" s="47"/>
      <c r="O42" s="47"/>
      <c r="P42" s="47"/>
      <c r="Q42" s="47"/>
      <c r="R42" s="47"/>
      <c r="S42" s="47"/>
      <c r="T42" s="47"/>
      <c r="U42" s="47"/>
      <c r="V42" s="48"/>
      <c r="W42" s="48"/>
      <c r="X42" s="48"/>
      <c r="Y42" s="47"/>
      <c r="Z42" s="48"/>
      <c r="AA42" s="48"/>
      <c r="AB42" s="48"/>
      <c r="AC42" s="47"/>
      <c r="AD42" s="48"/>
      <c r="AE42" s="48"/>
      <c r="AF42" s="48"/>
      <c r="AG42" s="47"/>
      <c r="AH42" s="48"/>
      <c r="AI42" s="48"/>
      <c r="AJ42" s="48"/>
      <c r="AK42" s="47"/>
      <c r="AL42" s="48"/>
      <c r="AM42" s="48"/>
      <c r="AN42" s="48"/>
      <c r="AO42" s="47"/>
      <c r="AP42" s="48"/>
      <c r="AQ42" s="48"/>
      <c r="AR42" s="48"/>
      <c r="AS42" s="47"/>
      <c r="AT42" s="48"/>
      <c r="AU42" s="21"/>
      <c r="AV42" s="21"/>
    </row>
    <row r="43" spans="1:48" s="2" customFormat="1" x14ac:dyDescent="0.25">
      <c r="A43" s="21" t="s">
        <v>335</v>
      </c>
      <c r="B43" s="21" t="s">
        <v>336</v>
      </c>
      <c r="C43" s="44">
        <v>3.7499999999999978E-2</v>
      </c>
      <c r="D43" s="33">
        <v>1.7896779106315412</v>
      </c>
      <c r="E43" s="44">
        <f t="shared" si="0"/>
        <v>6.7112921648682752E-2</v>
      </c>
      <c r="F43" s="23">
        <v>42164</v>
      </c>
      <c r="G43" s="45">
        <v>0.93680555555555556</v>
      </c>
      <c r="H43" s="21" t="s">
        <v>335</v>
      </c>
      <c r="I43" s="21">
        <v>0</v>
      </c>
      <c r="J43" s="46"/>
      <c r="K43" s="46">
        <v>8106</v>
      </c>
      <c r="L43" s="21" t="s">
        <v>35</v>
      </c>
      <c r="M43" s="47"/>
      <c r="N43" s="47"/>
      <c r="O43" s="47"/>
      <c r="P43" s="47"/>
      <c r="Q43" s="47"/>
      <c r="R43" s="47"/>
      <c r="S43" s="47"/>
      <c r="T43" s="47"/>
      <c r="U43" s="47"/>
      <c r="V43" s="48"/>
      <c r="W43" s="48"/>
      <c r="X43" s="48"/>
      <c r="Y43" s="47"/>
      <c r="Z43" s="48"/>
      <c r="AA43" s="48"/>
      <c r="AB43" s="48"/>
      <c r="AC43" s="47"/>
      <c r="AD43" s="48"/>
      <c r="AE43" s="48"/>
      <c r="AF43" s="48"/>
      <c r="AG43" s="47"/>
      <c r="AH43" s="48"/>
      <c r="AI43" s="48"/>
      <c r="AJ43" s="48"/>
      <c r="AK43" s="47"/>
      <c r="AL43" s="48"/>
      <c r="AM43" s="48"/>
      <c r="AN43" s="48"/>
      <c r="AO43" s="47"/>
      <c r="AP43" s="48"/>
      <c r="AQ43" s="48"/>
      <c r="AR43" s="48"/>
      <c r="AS43" s="47"/>
      <c r="AT43" s="48"/>
      <c r="AU43" s="21"/>
      <c r="AV43" s="21"/>
    </row>
    <row r="44" spans="1:48" s="2" customFormat="1" x14ac:dyDescent="0.25">
      <c r="A44" s="21" t="s">
        <v>337</v>
      </c>
      <c r="B44" s="21" t="s">
        <v>338</v>
      </c>
      <c r="C44" s="44">
        <v>2.2222222222222143E-2</v>
      </c>
      <c r="D44" s="33">
        <v>0.8531892497812773</v>
      </c>
      <c r="E44" s="44">
        <f t="shared" si="0"/>
        <v>1.8959761106250538E-2</v>
      </c>
      <c r="F44" s="23">
        <v>42164</v>
      </c>
      <c r="G44" s="45">
        <v>0.93680555555555556</v>
      </c>
      <c r="H44" s="21" t="s">
        <v>337</v>
      </c>
      <c r="I44" s="21">
        <v>0</v>
      </c>
      <c r="J44" s="46"/>
      <c r="K44" s="46">
        <v>8106</v>
      </c>
      <c r="L44" s="21" t="s">
        <v>35</v>
      </c>
      <c r="M44" s="47"/>
      <c r="N44" s="47"/>
      <c r="O44" s="47"/>
      <c r="P44" s="47"/>
      <c r="Q44" s="47"/>
      <c r="R44" s="47"/>
      <c r="S44" s="47"/>
      <c r="T44" s="47"/>
      <c r="U44" s="47"/>
      <c r="V44" s="48"/>
      <c r="W44" s="48"/>
      <c r="X44" s="48"/>
      <c r="Y44" s="47"/>
      <c r="Z44" s="48"/>
      <c r="AA44" s="48"/>
      <c r="AB44" s="48"/>
      <c r="AC44" s="47"/>
      <c r="AD44" s="48"/>
      <c r="AE44" s="48"/>
      <c r="AF44" s="48"/>
      <c r="AG44" s="47"/>
      <c r="AH44" s="48"/>
      <c r="AI44" s="48"/>
      <c r="AJ44" s="48"/>
      <c r="AK44" s="47"/>
      <c r="AL44" s="48"/>
      <c r="AM44" s="48"/>
      <c r="AN44" s="48"/>
      <c r="AO44" s="47"/>
      <c r="AP44" s="48"/>
      <c r="AQ44" s="48"/>
      <c r="AR44" s="48"/>
      <c r="AS44" s="47"/>
      <c r="AT44" s="48"/>
      <c r="AU44" s="21"/>
      <c r="AV44" s="21"/>
    </row>
    <row r="45" spans="1:48" s="2" customFormat="1" x14ac:dyDescent="0.25">
      <c r="A45" s="21" t="s">
        <v>339</v>
      </c>
      <c r="B45" s="21" t="s">
        <v>340</v>
      </c>
      <c r="C45" s="44">
        <v>2.2222222222222143E-2</v>
      </c>
      <c r="D45" s="33">
        <v>1.029192639982502</v>
      </c>
      <c r="E45" s="44">
        <f t="shared" si="0"/>
        <v>2.2870947555166631E-2</v>
      </c>
      <c r="F45" s="23">
        <v>42164</v>
      </c>
      <c r="G45" s="45">
        <v>0.99861111111111101</v>
      </c>
      <c r="H45" s="21" t="s">
        <v>339</v>
      </c>
      <c r="I45" s="21" t="s">
        <v>95</v>
      </c>
      <c r="J45" s="46">
        <v>388</v>
      </c>
      <c r="K45" s="46">
        <v>11784</v>
      </c>
      <c r="L45" s="21" t="s">
        <v>341</v>
      </c>
      <c r="M45" s="47">
        <v>2</v>
      </c>
      <c r="N45" s="47">
        <f>D45*$R$126</f>
        <v>1852.5467519685035</v>
      </c>
      <c r="O45" s="47" t="s">
        <v>342</v>
      </c>
      <c r="P45" s="47" t="s">
        <v>343</v>
      </c>
      <c r="Q45" s="47"/>
      <c r="R45" s="47"/>
      <c r="S45" s="47"/>
      <c r="T45" s="47"/>
      <c r="U45" s="47"/>
      <c r="V45" s="48"/>
      <c r="W45" s="48"/>
      <c r="X45" s="48"/>
      <c r="Y45" s="47"/>
      <c r="Z45" s="48"/>
      <c r="AA45" s="48"/>
      <c r="AB45" s="48"/>
      <c r="AC45" s="47"/>
      <c r="AD45" s="48"/>
      <c r="AE45" s="48"/>
      <c r="AF45" s="48"/>
      <c r="AG45" s="47"/>
      <c r="AH45" s="48"/>
      <c r="AI45" s="48"/>
      <c r="AJ45" s="48"/>
      <c r="AK45" s="47"/>
      <c r="AL45" s="48"/>
      <c r="AM45" s="48"/>
      <c r="AN45" s="48"/>
      <c r="AO45" s="47"/>
      <c r="AP45" s="48"/>
      <c r="AQ45" s="48"/>
      <c r="AR45" s="48"/>
      <c r="AS45" s="47"/>
      <c r="AT45" s="48"/>
      <c r="AU45" s="21"/>
      <c r="AV45" s="21"/>
    </row>
    <row r="46" spans="1:48" s="2" customFormat="1" x14ac:dyDescent="0.25">
      <c r="A46" s="21" t="s">
        <v>344</v>
      </c>
      <c r="B46" s="21" t="s">
        <v>345</v>
      </c>
      <c r="C46" s="44">
        <v>2.777777777777779E-2</v>
      </c>
      <c r="D46" s="33">
        <v>0.58959426946631677</v>
      </c>
      <c r="E46" s="44">
        <f t="shared" si="0"/>
        <v>1.6377618596286583E-2</v>
      </c>
      <c r="F46" s="23">
        <v>42164</v>
      </c>
      <c r="G46" s="45">
        <v>0.99861111111111101</v>
      </c>
      <c r="H46" s="21" t="s">
        <v>344</v>
      </c>
      <c r="I46" s="21">
        <v>0</v>
      </c>
      <c r="J46" s="46"/>
      <c r="K46" s="46">
        <v>11784</v>
      </c>
      <c r="L46" s="21" t="s">
        <v>341</v>
      </c>
      <c r="M46" s="47"/>
      <c r="N46" s="47"/>
      <c r="O46" s="47"/>
      <c r="P46" s="47"/>
      <c r="Q46" s="47"/>
      <c r="R46" s="47"/>
      <c r="S46" s="47"/>
      <c r="T46" s="47"/>
      <c r="U46" s="47"/>
      <c r="V46" s="48"/>
      <c r="W46" s="48"/>
      <c r="X46" s="48"/>
      <c r="Y46" s="47"/>
      <c r="Z46" s="48"/>
      <c r="AA46" s="48"/>
      <c r="AB46" s="48"/>
      <c r="AC46" s="47"/>
      <c r="AD46" s="48"/>
      <c r="AE46" s="48"/>
      <c r="AF46" s="48"/>
      <c r="AG46" s="47"/>
      <c r="AH46" s="48"/>
      <c r="AI46" s="48"/>
      <c r="AJ46" s="48"/>
      <c r="AK46" s="47"/>
      <c r="AL46" s="48"/>
      <c r="AM46" s="48"/>
      <c r="AN46" s="48"/>
      <c r="AO46" s="47"/>
      <c r="AP46" s="48"/>
      <c r="AQ46" s="48"/>
      <c r="AR46" s="48"/>
      <c r="AS46" s="47"/>
      <c r="AT46" s="48"/>
      <c r="AU46" s="21"/>
      <c r="AV46" s="21"/>
    </row>
    <row r="47" spans="1:48" s="2" customFormat="1" ht="30" x14ac:dyDescent="0.25">
      <c r="A47" s="21" t="s">
        <v>197</v>
      </c>
      <c r="B47" s="21" t="s">
        <v>198</v>
      </c>
      <c r="C47" s="44">
        <v>2.777777777777779E-2</v>
      </c>
      <c r="D47" s="33">
        <v>0.86627843394575688</v>
      </c>
      <c r="E47" s="44">
        <f t="shared" si="0"/>
        <v>2.4063289831826592E-2</v>
      </c>
      <c r="F47" s="23">
        <v>42165</v>
      </c>
      <c r="G47" s="45">
        <v>0.91111111111111109</v>
      </c>
      <c r="H47" s="21" t="s">
        <v>197</v>
      </c>
      <c r="I47" s="21" t="s">
        <v>95</v>
      </c>
      <c r="J47" s="46" t="s">
        <v>119</v>
      </c>
      <c r="K47" s="46">
        <v>23672</v>
      </c>
      <c r="L47" s="21" t="s">
        <v>199</v>
      </c>
      <c r="M47" s="47"/>
      <c r="N47" s="47"/>
      <c r="O47" s="47"/>
      <c r="P47" s="47"/>
      <c r="Q47" s="47"/>
      <c r="R47" s="47"/>
      <c r="S47" s="47"/>
      <c r="T47" s="47"/>
      <c r="U47" s="47"/>
      <c r="V47" s="48"/>
      <c r="W47" s="48"/>
      <c r="X47" s="48"/>
      <c r="Y47" s="47"/>
      <c r="Z47" s="48"/>
      <c r="AA47" s="48"/>
      <c r="AB47" s="48"/>
      <c r="AC47" s="47"/>
      <c r="AD47" s="48"/>
      <c r="AE47" s="48"/>
      <c r="AF47" s="48"/>
      <c r="AG47" s="47"/>
      <c r="AH47" s="48"/>
      <c r="AI47" s="48"/>
      <c r="AJ47" s="48"/>
      <c r="AK47" s="47"/>
      <c r="AL47" s="48"/>
      <c r="AM47" s="48"/>
      <c r="AN47" s="48"/>
      <c r="AO47" s="47">
        <v>2</v>
      </c>
      <c r="AP47" s="48">
        <f>D47*136800</f>
        <v>118506.88976377955</v>
      </c>
      <c r="AQ47" s="48" t="s">
        <v>200</v>
      </c>
      <c r="AR47" s="48" t="s">
        <v>201</v>
      </c>
      <c r="AS47" s="47"/>
      <c r="AT47" s="48"/>
      <c r="AU47" s="21"/>
      <c r="AV47" s="21"/>
    </row>
    <row r="48" spans="1:48" s="2" customFormat="1" x14ac:dyDescent="0.25">
      <c r="A48" s="21" t="s">
        <v>202</v>
      </c>
      <c r="B48" s="21" t="s">
        <v>203</v>
      </c>
      <c r="C48" s="44">
        <v>2.4305555555555469E-2</v>
      </c>
      <c r="D48" s="33">
        <v>1.6885389326334208</v>
      </c>
      <c r="E48" s="44">
        <f t="shared" si="0"/>
        <v>4.1040876834839944E-2</v>
      </c>
      <c r="F48" s="23">
        <v>42165</v>
      </c>
      <c r="G48" s="45">
        <v>0.91111111111111109</v>
      </c>
      <c r="H48" s="21" t="s">
        <v>202</v>
      </c>
      <c r="I48" s="21" t="s">
        <v>53</v>
      </c>
      <c r="J48" s="46">
        <v>173</v>
      </c>
      <c r="K48" s="46">
        <v>23672</v>
      </c>
      <c r="L48" s="21" t="s">
        <v>199</v>
      </c>
      <c r="M48" s="47">
        <v>1</v>
      </c>
      <c r="N48" s="47">
        <f>D48*$R$126</f>
        <v>3039.3700787401576</v>
      </c>
      <c r="O48" s="47" t="s">
        <v>204</v>
      </c>
      <c r="P48" s="47" t="s">
        <v>205</v>
      </c>
      <c r="Q48" s="47"/>
      <c r="R48" s="47"/>
      <c r="S48" s="47"/>
      <c r="T48" s="47"/>
      <c r="U48" s="47"/>
      <c r="V48" s="48"/>
      <c r="W48" s="48"/>
      <c r="X48" s="48"/>
      <c r="Y48" s="47"/>
      <c r="Z48" s="48"/>
      <c r="AA48" s="48"/>
      <c r="AB48" s="48"/>
      <c r="AC48" s="47"/>
      <c r="AD48" s="48"/>
      <c r="AE48" s="48"/>
      <c r="AF48" s="48"/>
      <c r="AG48" s="47"/>
      <c r="AH48" s="48"/>
      <c r="AI48" s="48"/>
      <c r="AJ48" s="48"/>
      <c r="AK48" s="47"/>
      <c r="AL48" s="48"/>
      <c r="AM48" s="48"/>
      <c r="AN48" s="48"/>
      <c r="AO48" s="47"/>
      <c r="AP48" s="48"/>
      <c r="AQ48" s="48"/>
      <c r="AR48" s="48"/>
      <c r="AS48" s="47"/>
      <c r="AT48" s="48"/>
      <c r="AU48" s="21"/>
      <c r="AV48" s="21"/>
    </row>
    <row r="49" spans="1:48" s="2" customFormat="1" ht="30" x14ac:dyDescent="0.25">
      <c r="A49" s="21" t="s">
        <v>206</v>
      </c>
      <c r="B49" s="21" t="s">
        <v>207</v>
      </c>
      <c r="C49" s="44">
        <v>2.4305555555555469E-2</v>
      </c>
      <c r="D49" s="33">
        <v>2.4754718160229969</v>
      </c>
      <c r="E49" s="44">
        <f t="shared" si="0"/>
        <v>6.0167717750558743E-2</v>
      </c>
      <c r="F49" s="23">
        <v>42165</v>
      </c>
      <c r="G49" s="45">
        <v>0.95416666666666661</v>
      </c>
      <c r="H49" s="21" t="s">
        <v>206</v>
      </c>
      <c r="I49" s="21" t="s">
        <v>208</v>
      </c>
      <c r="J49" s="46" t="s">
        <v>427</v>
      </c>
      <c r="K49" s="46">
        <v>23537</v>
      </c>
      <c r="L49" s="21" t="s">
        <v>209</v>
      </c>
      <c r="M49" s="47"/>
      <c r="N49" s="47"/>
      <c r="O49" s="47"/>
      <c r="P49" s="47"/>
      <c r="Q49" s="47"/>
      <c r="R49" s="47"/>
      <c r="S49" s="47"/>
      <c r="T49" s="47"/>
      <c r="U49" s="47"/>
      <c r="V49" s="48"/>
      <c r="W49" s="48"/>
      <c r="X49" s="48"/>
      <c r="Y49" s="47"/>
      <c r="Z49" s="48"/>
      <c r="AA49" s="48"/>
      <c r="AB49" s="48"/>
      <c r="AC49" s="47"/>
      <c r="AD49" s="48"/>
      <c r="AE49" s="48"/>
      <c r="AF49" s="48"/>
      <c r="AG49" s="47">
        <v>1</v>
      </c>
      <c r="AH49" s="48">
        <f>D49*18000</f>
        <v>44558.492688413942</v>
      </c>
      <c r="AI49" s="48" t="s">
        <v>210</v>
      </c>
      <c r="AJ49" s="48" t="s">
        <v>211</v>
      </c>
      <c r="AK49" s="47"/>
      <c r="AL49" s="48"/>
      <c r="AM49" s="48"/>
      <c r="AN49" s="48"/>
      <c r="AO49" s="47">
        <v>1</v>
      </c>
      <c r="AP49" s="48">
        <f>D49*136800</f>
        <v>338644.54443194601</v>
      </c>
      <c r="AQ49" s="48"/>
      <c r="AR49" s="48"/>
      <c r="AS49" s="47">
        <v>1</v>
      </c>
      <c r="AT49" s="48">
        <f>D49*172800</f>
        <v>427761.52980877389</v>
      </c>
      <c r="AU49" s="21"/>
      <c r="AV49" s="21"/>
    </row>
    <row r="50" spans="1:48" s="2" customFormat="1" x14ac:dyDescent="0.25">
      <c r="A50" s="21" t="s">
        <v>212</v>
      </c>
      <c r="B50" s="21" t="s">
        <v>213</v>
      </c>
      <c r="C50" s="44">
        <v>3.2638888888888884E-2</v>
      </c>
      <c r="D50" s="33">
        <v>2.2473753280839897</v>
      </c>
      <c r="E50" s="44">
        <f t="shared" si="0"/>
        <v>7.3351833624963544E-2</v>
      </c>
      <c r="F50" s="23">
        <v>42165</v>
      </c>
      <c r="G50" s="45">
        <v>0.95416666666666661</v>
      </c>
      <c r="H50" s="21" t="s">
        <v>212</v>
      </c>
      <c r="I50" s="21">
        <v>0</v>
      </c>
      <c r="J50" s="46"/>
      <c r="K50" s="46">
        <v>23537</v>
      </c>
      <c r="L50" s="21" t="s">
        <v>209</v>
      </c>
      <c r="M50" s="47"/>
      <c r="N50" s="47"/>
      <c r="O50" s="47"/>
      <c r="P50" s="47"/>
      <c r="Q50" s="47"/>
      <c r="R50" s="47"/>
      <c r="S50" s="47"/>
      <c r="T50" s="47"/>
      <c r="U50" s="47"/>
      <c r="V50" s="48"/>
      <c r="W50" s="48"/>
      <c r="X50" s="48"/>
      <c r="Y50" s="47"/>
      <c r="Z50" s="48"/>
      <c r="AA50" s="48"/>
      <c r="AB50" s="48"/>
      <c r="AC50" s="47"/>
      <c r="AD50" s="48"/>
      <c r="AE50" s="48"/>
      <c r="AF50" s="48"/>
      <c r="AG50" s="47"/>
      <c r="AH50" s="48"/>
      <c r="AI50" s="48"/>
      <c r="AJ50" s="48"/>
      <c r="AK50" s="47"/>
      <c r="AL50" s="48"/>
      <c r="AM50" s="48"/>
      <c r="AN50" s="48"/>
      <c r="AO50" s="47"/>
      <c r="AP50" s="48"/>
      <c r="AQ50" s="48"/>
      <c r="AR50" s="48"/>
      <c r="AS50" s="47"/>
      <c r="AT50" s="48"/>
      <c r="AU50" s="21"/>
      <c r="AV50" s="21"/>
    </row>
    <row r="51" spans="1:48" s="2" customFormat="1" x14ac:dyDescent="0.25">
      <c r="A51" s="21" t="s">
        <v>346</v>
      </c>
      <c r="B51" s="21" t="s">
        <v>347</v>
      </c>
      <c r="C51" s="44">
        <v>3.2638888888888884E-2</v>
      </c>
      <c r="D51" s="33">
        <v>2.7294959140745707</v>
      </c>
      <c r="E51" s="44">
        <f t="shared" si="0"/>
        <v>8.9087713862156109E-2</v>
      </c>
      <c r="F51" s="23">
        <v>42166</v>
      </c>
      <c r="G51" s="45">
        <v>0.8833333333333333</v>
      </c>
      <c r="H51" s="21" t="s">
        <v>346</v>
      </c>
      <c r="I51" s="21" t="s">
        <v>53</v>
      </c>
      <c r="J51" s="46">
        <v>60</v>
      </c>
      <c r="K51" s="46">
        <v>22164</v>
      </c>
      <c r="L51" s="21" t="s">
        <v>267</v>
      </c>
      <c r="M51" s="47">
        <v>1</v>
      </c>
      <c r="N51" s="47">
        <f>D51*$R$126</f>
        <v>4913.0926453342272</v>
      </c>
      <c r="O51" s="47" t="s">
        <v>348</v>
      </c>
      <c r="P51" s="47" t="s">
        <v>349</v>
      </c>
      <c r="Q51" s="47"/>
      <c r="R51" s="47"/>
      <c r="S51" s="47"/>
      <c r="T51" s="47"/>
      <c r="U51" s="47"/>
      <c r="V51" s="48"/>
      <c r="W51" s="48"/>
      <c r="X51" s="48"/>
      <c r="Y51" s="47"/>
      <c r="Z51" s="48"/>
      <c r="AA51" s="48"/>
      <c r="AB51" s="48"/>
      <c r="AC51" s="47"/>
      <c r="AD51" s="48"/>
      <c r="AE51" s="48"/>
      <c r="AF51" s="48"/>
      <c r="AG51" s="47"/>
      <c r="AH51" s="48"/>
      <c r="AI51" s="48"/>
      <c r="AJ51" s="48"/>
      <c r="AK51" s="47"/>
      <c r="AL51" s="48"/>
      <c r="AM51" s="48"/>
      <c r="AN51" s="48"/>
      <c r="AO51" s="47"/>
      <c r="AP51" s="48"/>
      <c r="AQ51" s="48"/>
      <c r="AR51" s="48"/>
      <c r="AS51" s="47"/>
      <c r="AT51" s="48"/>
      <c r="AU51" s="21"/>
      <c r="AV51" s="21"/>
    </row>
    <row r="52" spans="1:48" s="2" customFormat="1" x14ac:dyDescent="0.25">
      <c r="A52" s="21" t="s">
        <v>350</v>
      </c>
      <c r="B52" s="21" t="s">
        <v>351</v>
      </c>
      <c r="C52" s="44">
        <v>4.7222222222222276E-2</v>
      </c>
      <c r="D52" s="33">
        <v>0.49526208121043691</v>
      </c>
      <c r="E52" s="44">
        <f t="shared" si="0"/>
        <v>2.3387376057159549E-2</v>
      </c>
      <c r="F52" s="23">
        <v>42166</v>
      </c>
      <c r="G52" s="45">
        <v>0.8833333333333333</v>
      </c>
      <c r="H52" s="21" t="s">
        <v>350</v>
      </c>
      <c r="I52" s="21">
        <v>0</v>
      </c>
      <c r="J52" s="46"/>
      <c r="K52" s="46">
        <v>22164</v>
      </c>
      <c r="L52" s="21" t="s">
        <v>267</v>
      </c>
      <c r="M52" s="47"/>
      <c r="N52" s="47"/>
      <c r="O52" s="47"/>
      <c r="P52" s="47"/>
      <c r="Q52" s="47"/>
      <c r="R52" s="47"/>
      <c r="S52" s="47"/>
      <c r="T52" s="47"/>
      <c r="U52" s="47"/>
      <c r="V52" s="48"/>
      <c r="W52" s="48"/>
      <c r="X52" s="48"/>
      <c r="Y52" s="47"/>
      <c r="Z52" s="48"/>
      <c r="AA52" s="48"/>
      <c r="AB52" s="48"/>
      <c r="AC52" s="47"/>
      <c r="AD52" s="48"/>
      <c r="AE52" s="48"/>
      <c r="AF52" s="48"/>
      <c r="AG52" s="47"/>
      <c r="AH52" s="48"/>
      <c r="AI52" s="48"/>
      <c r="AJ52" s="48"/>
      <c r="AK52" s="47"/>
      <c r="AL52" s="48"/>
      <c r="AM52" s="48"/>
      <c r="AN52" s="48"/>
      <c r="AO52" s="47"/>
      <c r="AP52" s="48"/>
      <c r="AQ52" s="48"/>
      <c r="AR52" s="48"/>
      <c r="AS52" s="47"/>
      <c r="AT52" s="48"/>
      <c r="AU52" s="21"/>
      <c r="AV52" s="21"/>
    </row>
    <row r="53" spans="1:48" s="2" customFormat="1" x14ac:dyDescent="0.25">
      <c r="A53" s="21" t="s">
        <v>352</v>
      </c>
      <c r="B53" s="21" t="s">
        <v>353</v>
      </c>
      <c r="C53" s="44">
        <v>4.7222222222222276E-2</v>
      </c>
      <c r="D53" s="33">
        <v>0.62721939169368535</v>
      </c>
      <c r="E53" s="44">
        <f t="shared" si="0"/>
        <v>2.9618693496646288E-2</v>
      </c>
      <c r="F53" s="23">
        <v>42166</v>
      </c>
      <c r="G53" s="45">
        <v>0.94444444444444453</v>
      </c>
      <c r="H53" s="21" t="s">
        <v>352</v>
      </c>
      <c r="I53" s="21" t="s">
        <v>327</v>
      </c>
      <c r="J53" s="46">
        <v>49</v>
      </c>
      <c r="K53" s="46">
        <v>20779</v>
      </c>
      <c r="L53" s="21" t="s">
        <v>267</v>
      </c>
      <c r="M53" s="47">
        <v>25</v>
      </c>
      <c r="N53" s="47">
        <f>D53*$R$126</f>
        <v>1128.9949050486337</v>
      </c>
      <c r="O53" s="47" t="s">
        <v>354</v>
      </c>
      <c r="P53" s="47" t="s">
        <v>355</v>
      </c>
      <c r="Q53" s="47"/>
      <c r="R53" s="47"/>
      <c r="S53" s="47"/>
      <c r="T53" s="47"/>
      <c r="U53" s="47"/>
      <c r="V53" s="48"/>
      <c r="W53" s="48"/>
      <c r="X53" s="48"/>
      <c r="Y53" s="47"/>
      <c r="Z53" s="48"/>
      <c r="AA53" s="48"/>
      <c r="AB53" s="48"/>
      <c r="AC53" s="47"/>
      <c r="AD53" s="48"/>
      <c r="AE53" s="48"/>
      <c r="AF53" s="48"/>
      <c r="AG53" s="47"/>
      <c r="AH53" s="48"/>
      <c r="AI53" s="48"/>
      <c r="AJ53" s="48"/>
      <c r="AK53" s="47"/>
      <c r="AL53" s="48"/>
      <c r="AM53" s="48"/>
      <c r="AN53" s="48"/>
      <c r="AO53" s="47"/>
      <c r="AP53" s="48"/>
      <c r="AQ53" s="48"/>
      <c r="AR53" s="48"/>
      <c r="AS53" s="47"/>
      <c r="AT53" s="48"/>
      <c r="AU53" s="21"/>
      <c r="AV53" s="21"/>
    </row>
    <row r="54" spans="1:48" s="2" customFormat="1" x14ac:dyDescent="0.25">
      <c r="A54" s="21" t="s">
        <v>356</v>
      </c>
      <c r="B54" s="21" t="s">
        <v>357</v>
      </c>
      <c r="C54" s="44">
        <v>2.083333333333337E-2</v>
      </c>
      <c r="D54" s="33">
        <v>2.669145523476232</v>
      </c>
      <c r="E54" s="44">
        <f t="shared" si="0"/>
        <v>5.5607198405754933E-2</v>
      </c>
      <c r="F54" s="23">
        <v>42166</v>
      </c>
      <c r="G54" s="45">
        <v>0.94444444444444453</v>
      </c>
      <c r="H54" s="21" t="s">
        <v>356</v>
      </c>
      <c r="I54" s="21" t="s">
        <v>358</v>
      </c>
      <c r="J54" s="46">
        <v>60</v>
      </c>
      <c r="K54" s="46">
        <v>20779</v>
      </c>
      <c r="L54" s="21" t="s">
        <v>267</v>
      </c>
      <c r="M54" s="47">
        <v>20</v>
      </c>
      <c r="N54" s="47">
        <f>D54*$R$126</f>
        <v>4804.4619422572177</v>
      </c>
      <c r="O54" s="47" t="s">
        <v>359</v>
      </c>
      <c r="P54" s="47" t="s">
        <v>360</v>
      </c>
      <c r="Q54" s="47"/>
      <c r="R54" s="47"/>
      <c r="S54" s="47"/>
      <c r="T54" s="47"/>
      <c r="U54" s="47"/>
      <c r="V54" s="48"/>
      <c r="W54" s="48"/>
      <c r="X54" s="48"/>
      <c r="Y54" s="47"/>
      <c r="Z54" s="48"/>
      <c r="AA54" s="48"/>
      <c r="AB54" s="48"/>
      <c r="AC54" s="47"/>
      <c r="AD54" s="48"/>
      <c r="AE54" s="48"/>
      <c r="AF54" s="48"/>
      <c r="AG54" s="47"/>
      <c r="AH54" s="48"/>
      <c r="AI54" s="48"/>
      <c r="AJ54" s="48"/>
      <c r="AK54" s="47"/>
      <c r="AL54" s="48"/>
      <c r="AM54" s="48"/>
      <c r="AN54" s="48"/>
      <c r="AO54" s="47"/>
      <c r="AP54" s="48"/>
      <c r="AQ54" s="48"/>
      <c r="AR54" s="48"/>
      <c r="AS54" s="47"/>
      <c r="AT54" s="48"/>
      <c r="AU54" s="21"/>
      <c r="AV54" s="21"/>
    </row>
    <row r="55" spans="1:48" s="2" customFormat="1" x14ac:dyDescent="0.25">
      <c r="A55" s="21" t="s">
        <v>78</v>
      </c>
      <c r="B55" s="21" t="s">
        <v>79</v>
      </c>
      <c r="C55" s="44">
        <v>2.083333333333337E-2</v>
      </c>
      <c r="D55" s="33">
        <v>2.0888013998250217</v>
      </c>
      <c r="E55" s="44">
        <f t="shared" si="0"/>
        <v>4.3516695829688028E-2</v>
      </c>
      <c r="F55" s="23">
        <v>42168</v>
      </c>
      <c r="G55" s="45">
        <v>0.91111111111111109</v>
      </c>
      <c r="H55" s="21" t="s">
        <v>78</v>
      </c>
      <c r="I55" s="21">
        <v>0</v>
      </c>
      <c r="J55" s="46"/>
      <c r="K55" s="46">
        <v>10838</v>
      </c>
      <c r="L55" s="21" t="s">
        <v>18</v>
      </c>
      <c r="M55" s="47"/>
      <c r="N55" s="47"/>
      <c r="O55" s="47"/>
      <c r="P55" s="47"/>
      <c r="Q55" s="47"/>
      <c r="R55" s="47"/>
      <c r="S55" s="47"/>
      <c r="T55" s="47"/>
      <c r="U55" s="47"/>
      <c r="V55" s="48"/>
      <c r="W55" s="48"/>
      <c r="X55" s="48"/>
      <c r="Y55" s="47"/>
      <c r="Z55" s="48"/>
      <c r="AA55" s="48"/>
      <c r="AB55" s="48"/>
      <c r="AC55" s="47"/>
      <c r="AD55" s="48"/>
      <c r="AE55" s="48"/>
      <c r="AF55" s="48"/>
      <c r="AG55" s="47"/>
      <c r="AH55" s="48"/>
      <c r="AI55" s="48"/>
      <c r="AJ55" s="48"/>
      <c r="AK55" s="47"/>
      <c r="AL55" s="48"/>
      <c r="AM55" s="48"/>
      <c r="AN55" s="48"/>
      <c r="AO55" s="47"/>
      <c r="AP55" s="48"/>
      <c r="AQ55" s="48"/>
      <c r="AR55" s="48"/>
      <c r="AS55" s="47"/>
      <c r="AT55" s="48"/>
      <c r="AU55" s="21"/>
      <c r="AV55" s="21"/>
    </row>
    <row r="56" spans="1:48" s="2" customFormat="1" x14ac:dyDescent="0.25">
      <c r="A56" s="21" t="s">
        <v>80</v>
      </c>
      <c r="B56" s="21" t="s">
        <v>81</v>
      </c>
      <c r="C56" s="44">
        <v>2.0833333333333259E-2</v>
      </c>
      <c r="D56" s="33">
        <v>0.95836978710994447</v>
      </c>
      <c r="E56" s="44">
        <f t="shared" si="0"/>
        <v>1.9966037231457106E-2</v>
      </c>
      <c r="F56" s="23">
        <v>42168</v>
      </c>
      <c r="G56" s="45">
        <v>0.91111111111111109</v>
      </c>
      <c r="H56" s="21" t="s">
        <v>80</v>
      </c>
      <c r="I56" s="21" t="s">
        <v>82</v>
      </c>
      <c r="J56" s="46">
        <v>497</v>
      </c>
      <c r="K56" s="46">
        <v>10838</v>
      </c>
      <c r="L56" s="21" t="s">
        <v>18</v>
      </c>
      <c r="M56" s="47">
        <v>109</v>
      </c>
      <c r="N56" s="47">
        <f>D56*$R$126</f>
        <v>1725.0656167979</v>
      </c>
      <c r="O56" s="47" t="s">
        <v>83</v>
      </c>
      <c r="P56" s="47" t="s">
        <v>84</v>
      </c>
      <c r="Q56" s="47"/>
      <c r="R56" s="47"/>
      <c r="S56" s="47"/>
      <c r="T56" s="47"/>
      <c r="U56" s="47"/>
      <c r="V56" s="48"/>
      <c r="W56" s="48"/>
      <c r="X56" s="48"/>
      <c r="Y56" s="47"/>
      <c r="Z56" s="48"/>
      <c r="AA56" s="48"/>
      <c r="AB56" s="48"/>
      <c r="AC56" s="47"/>
      <c r="AD56" s="48"/>
      <c r="AE56" s="48"/>
      <c r="AF56" s="48"/>
      <c r="AG56" s="47"/>
      <c r="AH56" s="48"/>
      <c r="AI56" s="48"/>
      <c r="AJ56" s="48"/>
      <c r="AK56" s="47"/>
      <c r="AL56" s="48"/>
      <c r="AM56" s="48"/>
      <c r="AN56" s="48"/>
      <c r="AO56" s="47"/>
      <c r="AP56" s="48"/>
      <c r="AQ56" s="48"/>
      <c r="AR56" s="48"/>
      <c r="AS56" s="47"/>
      <c r="AT56" s="48"/>
      <c r="AU56" s="21"/>
      <c r="AV56" s="21"/>
    </row>
    <row r="57" spans="1:48" s="2" customFormat="1" x14ac:dyDescent="0.25">
      <c r="A57" s="21" t="s">
        <v>85</v>
      </c>
      <c r="B57" s="21" t="s">
        <v>86</v>
      </c>
      <c r="C57" s="44">
        <v>2.0833333333333259E-2</v>
      </c>
      <c r="D57" s="33">
        <v>0.79633275007290749</v>
      </c>
      <c r="E57" s="44">
        <f t="shared" si="0"/>
        <v>1.6590265626518847E-2</v>
      </c>
      <c r="F57" s="23">
        <v>42168</v>
      </c>
      <c r="G57" s="45">
        <v>0.9458333333333333</v>
      </c>
      <c r="H57" s="21" t="s">
        <v>85</v>
      </c>
      <c r="I57" s="21">
        <v>0</v>
      </c>
      <c r="J57" s="46"/>
      <c r="K57" s="46">
        <v>10871</v>
      </c>
      <c r="L57" s="21" t="s">
        <v>18</v>
      </c>
      <c r="M57" s="47"/>
      <c r="N57" s="47"/>
      <c r="O57" s="47"/>
      <c r="P57" s="47"/>
      <c r="Q57" s="47"/>
      <c r="R57" s="47"/>
      <c r="S57" s="47"/>
      <c r="T57" s="47"/>
      <c r="U57" s="47"/>
      <c r="V57" s="48"/>
      <c r="W57" s="48"/>
      <c r="X57" s="48"/>
      <c r="Y57" s="47"/>
      <c r="Z57" s="48"/>
      <c r="AA57" s="48"/>
      <c r="AB57" s="48"/>
      <c r="AC57" s="47"/>
      <c r="AD57" s="48"/>
      <c r="AE57" s="48"/>
      <c r="AF57" s="48"/>
      <c r="AG57" s="47"/>
      <c r="AH57" s="48"/>
      <c r="AI57" s="48"/>
      <c r="AJ57" s="48"/>
      <c r="AK57" s="47"/>
      <c r="AL57" s="48"/>
      <c r="AM57" s="48"/>
      <c r="AN57" s="48"/>
      <c r="AO57" s="47"/>
      <c r="AP57" s="48"/>
      <c r="AQ57" s="48"/>
      <c r="AR57" s="48"/>
      <c r="AS57" s="47"/>
      <c r="AT57" s="48"/>
      <c r="AU57" s="21"/>
      <c r="AV57" s="21"/>
    </row>
    <row r="58" spans="1:48" s="2" customFormat="1" x14ac:dyDescent="0.25">
      <c r="A58" s="21" t="s">
        <v>87</v>
      </c>
      <c r="B58" s="21" t="s">
        <v>88</v>
      </c>
      <c r="C58" s="44">
        <v>2.6388888888888795E-2</v>
      </c>
      <c r="D58" s="33">
        <v>2.0836211263065803</v>
      </c>
      <c r="E58" s="44">
        <f t="shared" si="0"/>
        <v>5.4984446388645671E-2</v>
      </c>
      <c r="F58" s="23">
        <v>42168</v>
      </c>
      <c r="G58" s="45">
        <v>0.9458333333333333</v>
      </c>
      <c r="H58" s="21" t="s">
        <v>87</v>
      </c>
      <c r="I58" s="21">
        <v>0</v>
      </c>
      <c r="J58" s="46"/>
      <c r="K58" s="46">
        <v>10871</v>
      </c>
      <c r="L58" s="21" t="s">
        <v>18</v>
      </c>
      <c r="M58" s="47"/>
      <c r="N58" s="47"/>
      <c r="O58" s="47"/>
      <c r="P58" s="47"/>
      <c r="Q58" s="47"/>
      <c r="R58" s="47"/>
      <c r="S58" s="47"/>
      <c r="T58" s="47"/>
      <c r="U58" s="47"/>
      <c r="V58" s="48"/>
      <c r="W58" s="48"/>
      <c r="X58" s="48"/>
      <c r="Y58" s="47"/>
      <c r="Z58" s="48"/>
      <c r="AA58" s="48"/>
      <c r="AB58" s="48"/>
      <c r="AC58" s="47"/>
      <c r="AD58" s="48"/>
      <c r="AE58" s="48"/>
      <c r="AF58" s="48"/>
      <c r="AG58" s="47"/>
      <c r="AH58" s="48"/>
      <c r="AI58" s="48"/>
      <c r="AJ58" s="48"/>
      <c r="AK58" s="47"/>
      <c r="AL58" s="48"/>
      <c r="AM58" s="48"/>
      <c r="AN58" s="48"/>
      <c r="AO58" s="47"/>
      <c r="AP58" s="48"/>
      <c r="AQ58" s="48"/>
      <c r="AR58" s="48"/>
      <c r="AS58" s="47"/>
      <c r="AT58" s="48"/>
      <c r="AU58" s="21"/>
      <c r="AV58" s="21"/>
    </row>
    <row r="59" spans="1:48" s="2" customFormat="1" x14ac:dyDescent="0.25">
      <c r="A59" s="21" t="s">
        <v>89</v>
      </c>
      <c r="B59" s="21" t="s">
        <v>90</v>
      </c>
      <c r="C59" s="44">
        <v>2.6388888888888795E-2</v>
      </c>
      <c r="D59" s="33">
        <v>2.2315467145554173</v>
      </c>
      <c r="E59" s="44">
        <f t="shared" si="0"/>
        <v>5.8888038300767748E-2</v>
      </c>
      <c r="F59" s="23">
        <v>42168</v>
      </c>
      <c r="G59" s="45">
        <v>0.98472222222222217</v>
      </c>
      <c r="H59" s="21" t="s">
        <v>89</v>
      </c>
      <c r="I59" s="21">
        <v>0</v>
      </c>
      <c r="J59" s="46"/>
      <c r="K59" s="46">
        <v>10912</v>
      </c>
      <c r="L59" s="21" t="s">
        <v>18</v>
      </c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48"/>
      <c r="X59" s="48"/>
      <c r="Y59" s="47"/>
      <c r="Z59" s="48"/>
      <c r="AA59" s="48"/>
      <c r="AB59" s="48"/>
      <c r="AC59" s="47"/>
      <c r="AD59" s="48"/>
      <c r="AE59" s="48"/>
      <c r="AF59" s="48"/>
      <c r="AG59" s="47"/>
      <c r="AH59" s="48"/>
      <c r="AI59" s="48"/>
      <c r="AJ59" s="48"/>
      <c r="AK59" s="47"/>
      <c r="AL59" s="48"/>
      <c r="AM59" s="48"/>
      <c r="AN59" s="48"/>
      <c r="AO59" s="47"/>
      <c r="AP59" s="48"/>
      <c r="AQ59" s="48"/>
      <c r="AR59" s="48"/>
      <c r="AS59" s="47"/>
      <c r="AT59" s="48"/>
      <c r="AU59" s="21"/>
      <c r="AV59" s="21"/>
    </row>
    <row r="60" spans="1:48" s="2" customFormat="1" x14ac:dyDescent="0.25">
      <c r="A60" s="21" t="s">
        <v>91</v>
      </c>
      <c r="B60" s="21" t="s">
        <v>92</v>
      </c>
      <c r="C60" s="44">
        <v>7.5694444444444509E-2</v>
      </c>
      <c r="D60" s="33" t="s">
        <v>16</v>
      </c>
      <c r="E60" s="44"/>
      <c r="F60" s="23">
        <v>42168</v>
      </c>
      <c r="G60" s="45">
        <v>0.98472222222222217</v>
      </c>
      <c r="H60" s="21" t="s">
        <v>91</v>
      </c>
      <c r="I60" s="21">
        <v>0</v>
      </c>
      <c r="J60" s="46"/>
      <c r="K60" s="46">
        <v>10912</v>
      </c>
      <c r="L60" s="21" t="s">
        <v>18</v>
      </c>
      <c r="M60" s="47"/>
      <c r="N60" s="47"/>
      <c r="O60" s="47"/>
      <c r="P60" s="47"/>
      <c r="Q60" s="47"/>
      <c r="R60" s="47"/>
      <c r="S60" s="47"/>
      <c r="T60" s="47"/>
      <c r="U60" s="47"/>
      <c r="V60" s="48"/>
      <c r="W60" s="48"/>
      <c r="X60" s="48"/>
      <c r="Y60" s="47"/>
      <c r="Z60" s="48"/>
      <c r="AA60" s="48"/>
      <c r="AB60" s="48"/>
      <c r="AC60" s="47"/>
      <c r="AD60" s="48"/>
      <c r="AE60" s="48"/>
      <c r="AF60" s="48"/>
      <c r="AG60" s="47"/>
      <c r="AH60" s="48"/>
      <c r="AI60" s="48"/>
      <c r="AJ60" s="48"/>
      <c r="AK60" s="47"/>
      <c r="AL60" s="48"/>
      <c r="AM60" s="48"/>
      <c r="AN60" s="48"/>
      <c r="AO60" s="47"/>
      <c r="AP60" s="48"/>
      <c r="AQ60" s="48"/>
      <c r="AR60" s="48"/>
      <c r="AS60" s="47"/>
      <c r="AT60" s="48"/>
      <c r="AU60" s="21"/>
      <c r="AV60" s="21"/>
    </row>
    <row r="61" spans="1:48" s="2" customFormat="1" x14ac:dyDescent="0.25">
      <c r="A61" s="21" t="s">
        <v>29</v>
      </c>
      <c r="B61" s="21" t="s">
        <v>30</v>
      </c>
      <c r="C61" s="44">
        <v>6.8749999999999978E-2</v>
      </c>
      <c r="D61" s="33" t="s">
        <v>16</v>
      </c>
      <c r="E61" s="44"/>
      <c r="F61" s="23">
        <v>42169</v>
      </c>
      <c r="G61" s="45">
        <v>0.92986111111111114</v>
      </c>
      <c r="H61" s="21" t="s">
        <v>29</v>
      </c>
      <c r="I61" s="21">
        <v>0</v>
      </c>
      <c r="J61" s="46"/>
      <c r="K61" s="21">
        <v>17250</v>
      </c>
      <c r="L61" s="21" t="s">
        <v>24</v>
      </c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48"/>
      <c r="X61" s="48"/>
      <c r="Y61" s="47"/>
      <c r="Z61" s="48"/>
      <c r="AA61" s="48"/>
      <c r="AB61" s="48"/>
      <c r="AC61" s="47"/>
      <c r="AD61" s="48"/>
      <c r="AE61" s="48"/>
      <c r="AF61" s="48"/>
      <c r="AG61" s="47"/>
      <c r="AH61" s="48"/>
      <c r="AI61" s="48"/>
      <c r="AJ61" s="48"/>
      <c r="AK61" s="47"/>
      <c r="AL61" s="48"/>
      <c r="AM61" s="48"/>
      <c r="AN61" s="48"/>
      <c r="AO61" s="47"/>
      <c r="AP61" s="48"/>
      <c r="AQ61" s="48"/>
      <c r="AR61" s="48"/>
      <c r="AS61" s="47"/>
      <c r="AT61" s="48"/>
      <c r="AU61" s="21"/>
      <c r="AV61" s="21"/>
    </row>
    <row r="62" spans="1:48" s="2" customFormat="1" x14ac:dyDescent="0.25">
      <c r="A62" s="21" t="s">
        <v>29</v>
      </c>
      <c r="B62" s="21" t="s">
        <v>31</v>
      </c>
      <c r="C62" s="44">
        <v>2.7083333333333348E-2</v>
      </c>
      <c r="D62" s="33">
        <v>1.1970859411804293</v>
      </c>
      <c r="E62" s="44">
        <f t="shared" ref="E62:E109" si="1">D62*C62</f>
        <v>3.2421077573636645E-2</v>
      </c>
      <c r="F62" s="23">
        <v>42169</v>
      </c>
      <c r="G62" s="45">
        <v>0.92986111111111114</v>
      </c>
      <c r="H62" s="21" t="s">
        <v>29</v>
      </c>
      <c r="I62" s="21">
        <v>0</v>
      </c>
      <c r="J62" s="46"/>
      <c r="K62" s="46">
        <v>17250</v>
      </c>
      <c r="L62" s="21" t="s">
        <v>24</v>
      </c>
      <c r="M62" s="47"/>
      <c r="N62" s="47"/>
      <c r="O62" s="47"/>
      <c r="P62" s="47"/>
      <c r="Q62" s="47"/>
      <c r="R62" s="47"/>
      <c r="S62" s="47"/>
      <c r="T62" s="47"/>
      <c r="U62" s="47"/>
      <c r="V62" s="48"/>
      <c r="W62" s="48"/>
      <c r="X62" s="48"/>
      <c r="Y62" s="47"/>
      <c r="Z62" s="48"/>
      <c r="AA62" s="48"/>
      <c r="AB62" s="48"/>
      <c r="AC62" s="47"/>
      <c r="AD62" s="48"/>
      <c r="AE62" s="48"/>
      <c r="AF62" s="48"/>
      <c r="AG62" s="47"/>
      <c r="AH62" s="48"/>
      <c r="AI62" s="48"/>
      <c r="AJ62" s="48"/>
      <c r="AK62" s="47"/>
      <c r="AL62" s="48"/>
      <c r="AM62" s="48"/>
      <c r="AN62" s="48"/>
      <c r="AO62" s="47"/>
      <c r="AP62" s="48"/>
      <c r="AQ62" s="48"/>
      <c r="AR62" s="48"/>
      <c r="AS62" s="47"/>
      <c r="AT62" s="48"/>
      <c r="AU62" s="21"/>
      <c r="AV62" s="21"/>
    </row>
    <row r="63" spans="1:48" s="2" customFormat="1" x14ac:dyDescent="0.25">
      <c r="A63" s="21" t="s">
        <v>93</v>
      </c>
      <c r="B63" s="21" t="s">
        <v>94</v>
      </c>
      <c r="C63" s="44">
        <v>2.7083333333333348E-2</v>
      </c>
      <c r="D63" s="33">
        <v>1.3897301298876101</v>
      </c>
      <c r="E63" s="44">
        <f t="shared" si="1"/>
        <v>3.7638524351122797E-2</v>
      </c>
      <c r="F63" s="23">
        <v>42169</v>
      </c>
      <c r="G63" s="45">
        <v>0.89861111111111114</v>
      </c>
      <c r="H63" s="21" t="s">
        <v>93</v>
      </c>
      <c r="I63" s="21" t="s">
        <v>95</v>
      </c>
      <c r="J63" s="46">
        <v>484</v>
      </c>
      <c r="K63" s="46">
        <v>17232</v>
      </c>
      <c r="L63" s="21" t="s">
        <v>24</v>
      </c>
      <c r="M63" s="47">
        <v>2</v>
      </c>
      <c r="N63" s="47">
        <f>D63*$R$126</f>
        <v>2501.5142337976981</v>
      </c>
      <c r="O63" s="47" t="s">
        <v>96</v>
      </c>
      <c r="P63" s="47" t="s">
        <v>97</v>
      </c>
      <c r="Q63" s="47"/>
      <c r="R63" s="47"/>
      <c r="S63" s="47"/>
      <c r="T63" s="47"/>
      <c r="U63" s="47"/>
      <c r="V63" s="48"/>
      <c r="W63" s="48"/>
      <c r="X63" s="48"/>
      <c r="Y63" s="47"/>
      <c r="Z63" s="48"/>
      <c r="AA63" s="48"/>
      <c r="AB63" s="48"/>
      <c r="AC63" s="47"/>
      <c r="AD63" s="48"/>
      <c r="AE63" s="48"/>
      <c r="AF63" s="48"/>
      <c r="AG63" s="47"/>
      <c r="AH63" s="48"/>
      <c r="AI63" s="48"/>
      <c r="AJ63" s="48"/>
      <c r="AK63" s="47">
        <v>1</v>
      </c>
      <c r="AL63" s="48">
        <f>D63*21600</f>
        <v>30018.170805572379</v>
      </c>
      <c r="AM63" s="48"/>
      <c r="AN63" s="48"/>
      <c r="AO63" s="47">
        <v>1</v>
      </c>
      <c r="AP63" s="48">
        <f>D63*136800</f>
        <v>190115.08176862507</v>
      </c>
      <c r="AQ63" s="48"/>
      <c r="AR63" s="48"/>
      <c r="AS63" s="47"/>
      <c r="AT63" s="48"/>
      <c r="AU63" s="21"/>
      <c r="AV63" s="21"/>
    </row>
    <row r="64" spans="1:48" s="2" customFormat="1" x14ac:dyDescent="0.25">
      <c r="A64" s="21" t="s">
        <v>98</v>
      </c>
      <c r="B64" s="21" t="s">
        <v>99</v>
      </c>
      <c r="C64" s="44">
        <v>2.4305555555555469E-2</v>
      </c>
      <c r="D64" s="33">
        <v>2.7815273090863641</v>
      </c>
      <c r="E64" s="44">
        <f t="shared" si="1"/>
        <v>6.7606566540293331E-2</v>
      </c>
      <c r="F64" s="23">
        <v>42169</v>
      </c>
      <c r="G64" s="45">
        <v>0.89861111111111114</v>
      </c>
      <c r="H64" s="21" t="s">
        <v>98</v>
      </c>
      <c r="I64" s="21">
        <v>0</v>
      </c>
      <c r="J64" s="46"/>
      <c r="K64" s="46">
        <v>17232</v>
      </c>
      <c r="L64" s="21" t="s">
        <v>24</v>
      </c>
      <c r="M64" s="47"/>
      <c r="N64" s="47"/>
      <c r="O64" s="47"/>
      <c r="P64" s="47"/>
      <c r="Q64" s="47"/>
      <c r="R64" s="47"/>
      <c r="S64" s="47"/>
      <c r="T64" s="47"/>
      <c r="U64" s="47"/>
      <c r="V64" s="48"/>
      <c r="W64" s="48"/>
      <c r="X64" s="48"/>
      <c r="Y64" s="47"/>
      <c r="Z64" s="48"/>
      <c r="AA64" s="48"/>
      <c r="AB64" s="48"/>
      <c r="AC64" s="47"/>
      <c r="AD64" s="48"/>
      <c r="AE64" s="48"/>
      <c r="AF64" s="48"/>
      <c r="AG64" s="47"/>
      <c r="AH64" s="48"/>
      <c r="AI64" s="48"/>
      <c r="AJ64" s="48"/>
      <c r="AK64" s="47"/>
      <c r="AL64" s="48"/>
      <c r="AM64" s="48"/>
      <c r="AN64" s="48"/>
      <c r="AO64" s="47"/>
      <c r="AP64" s="48"/>
      <c r="AQ64" s="48"/>
      <c r="AR64" s="48"/>
      <c r="AS64" s="47"/>
      <c r="AT64" s="48"/>
      <c r="AU64" s="21"/>
      <c r="AV64" s="21"/>
    </row>
    <row r="65" spans="1:48" s="2" customFormat="1" x14ac:dyDescent="0.25">
      <c r="A65" s="21" t="s">
        <v>361</v>
      </c>
      <c r="B65" s="21" t="s">
        <v>362</v>
      </c>
      <c r="C65" s="44">
        <v>2.4305555555555469E-2</v>
      </c>
      <c r="D65" s="33">
        <v>3.2442819647544057</v>
      </c>
      <c r="E65" s="44">
        <f t="shared" si="1"/>
        <v>7.8854075532224857E-2</v>
      </c>
      <c r="F65" s="23">
        <v>42170</v>
      </c>
      <c r="G65" s="45">
        <v>0.89444444444444438</v>
      </c>
      <c r="H65" s="21" t="s">
        <v>361</v>
      </c>
      <c r="I65" s="21">
        <v>0</v>
      </c>
      <c r="J65" s="46">
        <v>49</v>
      </c>
      <c r="K65" s="46">
        <v>18791</v>
      </c>
      <c r="L65" s="21" t="s">
        <v>267</v>
      </c>
      <c r="M65" s="47"/>
      <c r="N65" s="47"/>
      <c r="O65" s="47"/>
      <c r="P65" s="47"/>
      <c r="Q65" s="47"/>
      <c r="R65" s="47"/>
      <c r="S65" s="47"/>
      <c r="T65" s="47"/>
      <c r="U65" s="47"/>
      <c r="V65" s="48"/>
      <c r="W65" s="48"/>
      <c r="X65" s="48"/>
      <c r="Y65" s="47"/>
      <c r="Z65" s="48"/>
      <c r="AA65" s="48"/>
      <c r="AB65" s="48"/>
      <c r="AC65" s="47"/>
      <c r="AD65" s="48"/>
      <c r="AE65" s="48"/>
      <c r="AF65" s="48"/>
      <c r="AG65" s="47"/>
      <c r="AH65" s="48"/>
      <c r="AI65" s="48"/>
      <c r="AJ65" s="48"/>
      <c r="AK65" s="47"/>
      <c r="AL65" s="48"/>
      <c r="AM65" s="48"/>
      <c r="AN65" s="48"/>
      <c r="AO65" s="47"/>
      <c r="AP65" s="48"/>
      <c r="AQ65" s="48"/>
      <c r="AR65" s="48"/>
      <c r="AS65" s="47"/>
      <c r="AT65" s="48"/>
      <c r="AU65" s="21"/>
      <c r="AV65" s="21"/>
    </row>
    <row r="66" spans="1:48" s="2" customFormat="1" ht="30" x14ac:dyDescent="0.25">
      <c r="A66" s="21" t="s">
        <v>363</v>
      </c>
      <c r="B66" s="21" t="s">
        <v>364</v>
      </c>
      <c r="C66" s="44">
        <v>2.0833333333333259E-2</v>
      </c>
      <c r="D66" s="33">
        <v>0.81109652960046652</v>
      </c>
      <c r="E66" s="44">
        <f t="shared" si="1"/>
        <v>1.6897844366676327E-2</v>
      </c>
      <c r="F66" s="23">
        <v>42170</v>
      </c>
      <c r="G66" s="45">
        <v>0.89444444444444438</v>
      </c>
      <c r="H66" s="21" t="s">
        <v>363</v>
      </c>
      <c r="I66" s="21" t="s">
        <v>53</v>
      </c>
      <c r="J66" s="46" t="s">
        <v>266</v>
      </c>
      <c r="K66" s="46">
        <v>18791</v>
      </c>
      <c r="L66" s="21" t="s">
        <v>267</v>
      </c>
      <c r="M66" s="47">
        <v>1</v>
      </c>
      <c r="N66" s="47">
        <f>D66*$R$126</f>
        <v>1459.9737532808397</v>
      </c>
      <c r="O66" s="47" t="s">
        <v>365</v>
      </c>
      <c r="P66" s="47" t="s">
        <v>366</v>
      </c>
      <c r="Q66" s="47"/>
      <c r="R66" s="47"/>
      <c r="S66" s="47"/>
      <c r="T66" s="47"/>
      <c r="U66" s="47"/>
      <c r="V66" s="48"/>
      <c r="W66" s="48"/>
      <c r="X66" s="48"/>
      <c r="Y66" s="47"/>
      <c r="Z66" s="48"/>
      <c r="AA66" s="48"/>
      <c r="AB66" s="48"/>
      <c r="AC66" s="47"/>
      <c r="AD66" s="48"/>
      <c r="AE66" s="48"/>
      <c r="AF66" s="48"/>
      <c r="AG66" s="47"/>
      <c r="AH66" s="48"/>
      <c r="AI66" s="48"/>
      <c r="AJ66" s="48"/>
      <c r="AK66" s="47"/>
      <c r="AL66" s="48"/>
      <c r="AM66" s="48"/>
      <c r="AN66" s="48"/>
      <c r="AO66" s="47"/>
      <c r="AP66" s="48"/>
      <c r="AQ66" s="48"/>
      <c r="AR66" s="48"/>
      <c r="AS66" s="47"/>
      <c r="AT66" s="48"/>
      <c r="AU66" s="21"/>
      <c r="AV66" s="21"/>
    </row>
    <row r="67" spans="1:48" s="2" customFormat="1" ht="30" x14ac:dyDescent="0.25">
      <c r="A67" s="21" t="s">
        <v>367</v>
      </c>
      <c r="B67" s="21" t="s">
        <v>368</v>
      </c>
      <c r="C67" s="44">
        <v>2.0833333333333259E-2</v>
      </c>
      <c r="D67" s="33">
        <v>0.42851414406532518</v>
      </c>
      <c r="E67" s="44">
        <f t="shared" si="1"/>
        <v>8.9273780013609094E-3</v>
      </c>
      <c r="F67" s="23">
        <v>42170</v>
      </c>
      <c r="G67" s="45">
        <v>0.92291666666666661</v>
      </c>
      <c r="H67" s="21" t="s">
        <v>367</v>
      </c>
      <c r="I67" s="21" t="s">
        <v>369</v>
      </c>
      <c r="J67" s="46" t="s">
        <v>266</v>
      </c>
      <c r="K67" s="46">
        <v>18791</v>
      </c>
      <c r="L67" s="21" t="s">
        <v>267</v>
      </c>
      <c r="M67" s="47">
        <v>13</v>
      </c>
      <c r="N67" s="47">
        <f>D67*$R$126</f>
        <v>771.32545931758534</v>
      </c>
      <c r="O67" s="47" t="s">
        <v>370</v>
      </c>
      <c r="P67" s="47" t="s">
        <v>371</v>
      </c>
      <c r="Q67" s="47"/>
      <c r="R67" s="47"/>
      <c r="S67" s="47"/>
      <c r="T67" s="47"/>
      <c r="U67" s="47"/>
      <c r="V67" s="48"/>
      <c r="W67" s="48"/>
      <c r="X67" s="48"/>
      <c r="Y67" s="47"/>
      <c r="Z67" s="48"/>
      <c r="AA67" s="48"/>
      <c r="AB67" s="48"/>
      <c r="AC67" s="47"/>
      <c r="AD67" s="48"/>
      <c r="AE67" s="48"/>
      <c r="AF67" s="48"/>
      <c r="AG67" s="47"/>
      <c r="AH67" s="48"/>
      <c r="AI67" s="48"/>
      <c r="AJ67" s="48"/>
      <c r="AK67" s="47"/>
      <c r="AL67" s="48"/>
      <c r="AM67" s="48"/>
      <c r="AN67" s="48"/>
      <c r="AO67" s="47">
        <v>2</v>
      </c>
      <c r="AP67" s="48">
        <f>D67*136800</f>
        <v>58620.734908136481</v>
      </c>
      <c r="AQ67" s="48" t="s">
        <v>372</v>
      </c>
      <c r="AR67" s="48" t="s">
        <v>373</v>
      </c>
      <c r="AS67" s="47"/>
      <c r="AT67" s="48"/>
      <c r="AU67" s="21"/>
      <c r="AV67" s="21"/>
    </row>
    <row r="68" spans="1:48" s="2" customFormat="1" ht="30" x14ac:dyDescent="0.25">
      <c r="A68" s="21" t="s">
        <v>374</v>
      </c>
      <c r="B68" s="21" t="s">
        <v>375</v>
      </c>
      <c r="C68" s="44">
        <v>2.6388888888888795E-2</v>
      </c>
      <c r="D68" s="33">
        <v>2.8102983837546622</v>
      </c>
      <c r="E68" s="44">
        <f t="shared" si="1"/>
        <v>7.4160651793525545E-2</v>
      </c>
      <c r="F68" s="23">
        <v>42170</v>
      </c>
      <c r="G68" s="45">
        <v>0.92291666666666661</v>
      </c>
      <c r="H68" s="21" t="s">
        <v>374</v>
      </c>
      <c r="I68" s="21" t="s">
        <v>320</v>
      </c>
      <c r="J68" s="46" t="s">
        <v>266</v>
      </c>
      <c r="K68" s="46">
        <v>18791</v>
      </c>
      <c r="L68" s="21" t="s">
        <v>267</v>
      </c>
      <c r="M68" s="47">
        <v>17</v>
      </c>
      <c r="N68" s="47">
        <f>D68*$R$126</f>
        <v>5058.537090758392</v>
      </c>
      <c r="O68" s="47" t="s">
        <v>376</v>
      </c>
      <c r="P68" s="47" t="s">
        <v>377</v>
      </c>
      <c r="Q68" s="47"/>
      <c r="R68" s="47"/>
      <c r="S68" s="47"/>
      <c r="T68" s="47"/>
      <c r="U68" s="47"/>
      <c r="V68" s="48"/>
      <c r="W68" s="48"/>
      <c r="X68" s="48"/>
      <c r="Y68" s="47"/>
      <c r="Z68" s="48"/>
      <c r="AA68" s="48"/>
      <c r="AB68" s="48"/>
      <c r="AC68" s="47"/>
      <c r="AD68" s="48"/>
      <c r="AE68" s="48"/>
      <c r="AF68" s="48"/>
      <c r="AG68" s="47">
        <v>2</v>
      </c>
      <c r="AH68" s="48">
        <f>D68*18000</f>
        <v>50585.370907583922</v>
      </c>
      <c r="AI68" s="48" t="s">
        <v>378</v>
      </c>
      <c r="AJ68" s="48" t="s">
        <v>379</v>
      </c>
      <c r="AK68" s="47"/>
      <c r="AL68" s="48"/>
      <c r="AM68" s="48"/>
      <c r="AN68" s="48"/>
      <c r="AO68" s="47"/>
      <c r="AP68" s="48"/>
      <c r="AQ68" s="48"/>
      <c r="AR68" s="48"/>
      <c r="AS68" s="47"/>
      <c r="AT68" s="48"/>
      <c r="AU68" s="21"/>
      <c r="AV68" s="21"/>
    </row>
    <row r="69" spans="1:48" s="2" customFormat="1" x14ac:dyDescent="0.25">
      <c r="A69" s="21" t="s">
        <v>214</v>
      </c>
      <c r="B69" s="21" t="s">
        <v>215</v>
      </c>
      <c r="C69" s="44">
        <v>2.6388888888888795E-2</v>
      </c>
      <c r="D69" s="33">
        <v>2.2457924667311326</v>
      </c>
      <c r="E69" s="44">
        <f t="shared" si="1"/>
        <v>5.9263967872071346E-2</v>
      </c>
      <c r="F69" s="26">
        <v>42171</v>
      </c>
      <c r="G69" s="45">
        <v>0.8965277777777777</v>
      </c>
      <c r="H69" s="21" t="s">
        <v>214</v>
      </c>
      <c r="I69" s="21">
        <v>0</v>
      </c>
      <c r="J69" s="46"/>
      <c r="K69" s="46">
        <v>17271</v>
      </c>
      <c r="L69" s="21" t="s">
        <v>42</v>
      </c>
      <c r="M69" s="47"/>
      <c r="N69" s="47"/>
      <c r="O69" s="47"/>
      <c r="P69" s="47"/>
      <c r="Q69" s="47"/>
      <c r="R69" s="47"/>
      <c r="S69" s="47"/>
      <c r="T69" s="47"/>
      <c r="U69" s="47"/>
      <c r="V69" s="48"/>
      <c r="W69" s="48"/>
      <c r="X69" s="48"/>
      <c r="Y69" s="47"/>
      <c r="Z69" s="48"/>
      <c r="AA69" s="48"/>
      <c r="AB69" s="48"/>
      <c r="AC69" s="47"/>
      <c r="AD69" s="48"/>
      <c r="AE69" s="48"/>
      <c r="AF69" s="48"/>
      <c r="AG69" s="47"/>
      <c r="AH69" s="48"/>
      <c r="AI69" s="48"/>
      <c r="AJ69" s="48"/>
      <c r="AK69" s="47"/>
      <c r="AL69" s="48"/>
      <c r="AM69" s="48"/>
      <c r="AN69" s="48"/>
      <c r="AO69" s="47"/>
      <c r="AP69" s="48"/>
      <c r="AQ69" s="48"/>
      <c r="AR69" s="48"/>
      <c r="AS69" s="47"/>
      <c r="AT69" s="48"/>
      <c r="AU69" s="21"/>
      <c r="AV69" s="21"/>
    </row>
    <row r="70" spans="1:48" s="2" customFormat="1" x14ac:dyDescent="0.25">
      <c r="A70" s="21" t="s">
        <v>216</v>
      </c>
      <c r="B70" s="21" t="s">
        <v>217</v>
      </c>
      <c r="C70" s="44">
        <v>3.3333333333333437E-2</v>
      </c>
      <c r="D70" s="33">
        <v>1.0348315835520561</v>
      </c>
      <c r="E70" s="44">
        <f t="shared" si="1"/>
        <v>3.4494386118401978E-2</v>
      </c>
      <c r="F70" s="26">
        <v>42171</v>
      </c>
      <c r="G70" s="45">
        <v>0.8965277777777777</v>
      </c>
      <c r="H70" s="21" t="s">
        <v>216</v>
      </c>
      <c r="I70" s="21">
        <v>0</v>
      </c>
      <c r="J70" s="46"/>
      <c r="K70" s="46">
        <v>17271</v>
      </c>
      <c r="L70" s="21" t="s">
        <v>42</v>
      </c>
      <c r="M70" s="47"/>
      <c r="N70" s="47"/>
      <c r="O70" s="47"/>
      <c r="P70" s="47"/>
      <c r="Q70" s="47"/>
      <c r="R70" s="47"/>
      <c r="S70" s="47"/>
      <c r="T70" s="47"/>
      <c r="U70" s="47"/>
      <c r="V70" s="48"/>
      <c r="W70" s="48"/>
      <c r="X70" s="48"/>
      <c r="Y70" s="47"/>
      <c r="Z70" s="48"/>
      <c r="AA70" s="48"/>
      <c r="AB70" s="48"/>
      <c r="AC70" s="47"/>
      <c r="AD70" s="48"/>
      <c r="AE70" s="48"/>
      <c r="AF70" s="48"/>
      <c r="AG70" s="47"/>
      <c r="AH70" s="48"/>
      <c r="AI70" s="48"/>
      <c r="AJ70" s="48"/>
      <c r="AK70" s="47"/>
      <c r="AL70" s="48"/>
      <c r="AM70" s="48"/>
      <c r="AN70" s="48"/>
      <c r="AO70" s="47"/>
      <c r="AP70" s="48"/>
      <c r="AQ70" s="48"/>
      <c r="AR70" s="48"/>
      <c r="AS70" s="47"/>
      <c r="AT70" s="48"/>
      <c r="AU70" s="21"/>
      <c r="AV70" s="21"/>
    </row>
    <row r="71" spans="1:48" s="2" customFormat="1" x14ac:dyDescent="0.25">
      <c r="A71" s="21" t="s">
        <v>218</v>
      </c>
      <c r="B71" s="21" t="s">
        <v>219</v>
      </c>
      <c r="C71" s="44">
        <v>3.3333333333333437E-2</v>
      </c>
      <c r="D71" s="33">
        <v>1.0348315835520561</v>
      </c>
      <c r="E71" s="44">
        <f t="shared" si="1"/>
        <v>3.4494386118401978E-2</v>
      </c>
      <c r="F71" s="26">
        <v>42171</v>
      </c>
      <c r="G71" s="45">
        <v>0.95000000000000007</v>
      </c>
      <c r="H71" s="21" t="s">
        <v>218</v>
      </c>
      <c r="I71" s="21">
        <v>0</v>
      </c>
      <c r="J71" s="46"/>
      <c r="K71" s="46">
        <v>17714</v>
      </c>
      <c r="L71" s="21" t="s">
        <v>42</v>
      </c>
      <c r="M71" s="47"/>
      <c r="N71" s="47"/>
      <c r="O71" s="47"/>
      <c r="P71" s="47"/>
      <c r="Q71" s="47"/>
      <c r="R71" s="47"/>
      <c r="S71" s="47"/>
      <c r="T71" s="47"/>
      <c r="U71" s="47"/>
      <c r="V71" s="48"/>
      <c r="W71" s="48"/>
      <c r="X71" s="48"/>
      <c r="Y71" s="47"/>
      <c r="Z71" s="48"/>
      <c r="AA71" s="48"/>
      <c r="AB71" s="48"/>
      <c r="AC71" s="47"/>
      <c r="AD71" s="48"/>
      <c r="AE71" s="48"/>
      <c r="AF71" s="48"/>
      <c r="AG71" s="47"/>
      <c r="AH71" s="48"/>
      <c r="AI71" s="48"/>
      <c r="AJ71" s="48"/>
      <c r="AK71" s="47"/>
      <c r="AL71" s="48"/>
      <c r="AM71" s="48"/>
      <c r="AN71" s="48"/>
      <c r="AO71" s="47"/>
      <c r="AP71" s="48"/>
      <c r="AQ71" s="48"/>
      <c r="AR71" s="48"/>
      <c r="AS71" s="47"/>
      <c r="AT71" s="48"/>
      <c r="AU71" s="21"/>
      <c r="AV71" s="21"/>
    </row>
    <row r="72" spans="1:48" s="2" customFormat="1" x14ac:dyDescent="0.25">
      <c r="A72" s="21" t="s">
        <v>220</v>
      </c>
      <c r="B72" s="21" t="s">
        <v>221</v>
      </c>
      <c r="C72" s="44">
        <v>2.5694444444444464E-2</v>
      </c>
      <c r="D72" s="33">
        <v>1.7556927005745904</v>
      </c>
      <c r="E72" s="44">
        <f t="shared" si="1"/>
        <v>4.5111548556430479E-2</v>
      </c>
      <c r="F72" s="26">
        <v>42171</v>
      </c>
      <c r="G72" s="45">
        <v>0.95000000000000007</v>
      </c>
      <c r="H72" s="21" t="s">
        <v>220</v>
      </c>
      <c r="I72" s="21">
        <v>0</v>
      </c>
      <c r="J72" s="46"/>
      <c r="K72" s="46">
        <v>17714</v>
      </c>
      <c r="L72" s="21" t="s">
        <v>42</v>
      </c>
      <c r="M72" s="47"/>
      <c r="N72" s="47"/>
      <c r="O72" s="47"/>
      <c r="P72" s="47"/>
      <c r="Q72" s="47"/>
      <c r="R72" s="47"/>
      <c r="S72" s="47"/>
      <c r="T72" s="47"/>
      <c r="U72" s="47"/>
      <c r="V72" s="48"/>
      <c r="W72" s="48"/>
      <c r="X72" s="48"/>
      <c r="Y72" s="47"/>
      <c r="Z72" s="48"/>
      <c r="AA72" s="48"/>
      <c r="AB72" s="48"/>
      <c r="AC72" s="47"/>
      <c r="AD72" s="48"/>
      <c r="AE72" s="48"/>
      <c r="AF72" s="48"/>
      <c r="AG72" s="47"/>
      <c r="AH72" s="48"/>
      <c r="AI72" s="48"/>
      <c r="AJ72" s="48"/>
      <c r="AK72" s="47"/>
      <c r="AL72" s="48"/>
      <c r="AM72" s="48"/>
      <c r="AN72" s="48"/>
      <c r="AO72" s="47"/>
      <c r="AP72" s="48"/>
      <c r="AQ72" s="48"/>
      <c r="AR72" s="48"/>
      <c r="AS72" s="47"/>
      <c r="AT72" s="48"/>
      <c r="AU72" s="21"/>
      <c r="AV72" s="21"/>
    </row>
    <row r="73" spans="1:48" s="2" customFormat="1" x14ac:dyDescent="0.25">
      <c r="A73" s="21" t="s">
        <v>100</v>
      </c>
      <c r="B73" s="21" t="s">
        <v>101</v>
      </c>
      <c r="C73" s="44">
        <v>2.5694444444444464E-2</v>
      </c>
      <c r="D73" s="33">
        <v>1.1530231018419994</v>
      </c>
      <c r="E73" s="44">
        <f t="shared" si="1"/>
        <v>2.9626288033440286E-2</v>
      </c>
      <c r="F73" s="26">
        <v>42172</v>
      </c>
      <c r="G73" s="45">
        <v>0.88750000000000007</v>
      </c>
      <c r="H73" s="21" t="s">
        <v>100</v>
      </c>
      <c r="I73" s="21">
        <v>0</v>
      </c>
      <c r="J73" s="46"/>
      <c r="K73" s="46">
        <v>13799</v>
      </c>
      <c r="L73" s="21" t="s">
        <v>102</v>
      </c>
      <c r="M73" s="47"/>
      <c r="N73" s="47"/>
      <c r="O73" s="47"/>
      <c r="P73" s="47"/>
      <c r="Q73" s="47"/>
      <c r="R73" s="47"/>
      <c r="S73" s="47"/>
      <c r="T73" s="47"/>
      <c r="U73" s="47"/>
      <c r="V73" s="48"/>
      <c r="W73" s="48"/>
      <c r="X73" s="48"/>
      <c r="Y73" s="47"/>
      <c r="Z73" s="48"/>
      <c r="AA73" s="48"/>
      <c r="AB73" s="48"/>
      <c r="AC73" s="47"/>
      <c r="AD73" s="48"/>
      <c r="AE73" s="48"/>
      <c r="AF73" s="48"/>
      <c r="AG73" s="47"/>
      <c r="AH73" s="48"/>
      <c r="AI73" s="48"/>
      <c r="AJ73" s="48"/>
      <c r="AK73" s="47"/>
      <c r="AL73" s="48"/>
      <c r="AM73" s="48"/>
      <c r="AN73" s="48"/>
      <c r="AO73" s="47"/>
      <c r="AP73" s="48"/>
      <c r="AQ73" s="48"/>
      <c r="AR73" s="48"/>
      <c r="AS73" s="47"/>
      <c r="AT73" s="48"/>
      <c r="AU73" s="21"/>
      <c r="AV73" s="21"/>
    </row>
    <row r="74" spans="1:48" s="2" customFormat="1" x14ac:dyDescent="0.25">
      <c r="A74" s="21" t="s">
        <v>103</v>
      </c>
      <c r="B74" s="21" t="s">
        <v>104</v>
      </c>
      <c r="C74" s="44">
        <v>4.0277777777777857E-2</v>
      </c>
      <c r="D74" s="33">
        <v>2.2350250399734515</v>
      </c>
      <c r="E74" s="44">
        <f t="shared" si="1"/>
        <v>9.0021841887819753E-2</v>
      </c>
      <c r="F74" s="26">
        <v>42172</v>
      </c>
      <c r="G74" s="45">
        <v>0.88750000000000007</v>
      </c>
      <c r="H74" s="21" t="s">
        <v>103</v>
      </c>
      <c r="I74" s="21" t="s">
        <v>53</v>
      </c>
      <c r="J74" s="46">
        <v>474</v>
      </c>
      <c r="K74" s="46">
        <v>13799</v>
      </c>
      <c r="L74" s="21" t="s">
        <v>102</v>
      </c>
      <c r="M74" s="47">
        <v>1</v>
      </c>
      <c r="N74" s="47">
        <f>D74*$R$126</f>
        <v>4023.0450719522128</v>
      </c>
      <c r="O74" s="47" t="s">
        <v>105</v>
      </c>
      <c r="P74" s="47" t="s">
        <v>106</v>
      </c>
      <c r="Q74" s="47"/>
      <c r="R74" s="47"/>
      <c r="S74" s="47"/>
      <c r="T74" s="47"/>
      <c r="U74" s="47"/>
      <c r="V74" s="48"/>
      <c r="W74" s="48"/>
      <c r="X74" s="48"/>
      <c r="Y74" s="47"/>
      <c r="Z74" s="48"/>
      <c r="AA74" s="48"/>
      <c r="AB74" s="48"/>
      <c r="AC74" s="47"/>
      <c r="AD74" s="48"/>
      <c r="AE74" s="48"/>
      <c r="AF74" s="48"/>
      <c r="AG74" s="47"/>
      <c r="AH74" s="48"/>
      <c r="AI74" s="48"/>
      <c r="AJ74" s="48"/>
      <c r="AK74" s="47"/>
      <c r="AL74" s="48"/>
      <c r="AM74" s="48"/>
      <c r="AN74" s="48"/>
      <c r="AO74" s="47"/>
      <c r="AP74" s="48"/>
      <c r="AQ74" s="48"/>
      <c r="AR74" s="48"/>
      <c r="AS74" s="47"/>
      <c r="AT74" s="48"/>
      <c r="AU74" s="21"/>
      <c r="AV74" s="21"/>
    </row>
    <row r="75" spans="1:48" s="2" customFormat="1" x14ac:dyDescent="0.25">
      <c r="A75" s="21" t="s">
        <v>107</v>
      </c>
      <c r="B75" s="21" t="s">
        <v>108</v>
      </c>
      <c r="C75" s="44">
        <v>4.0277777777777857E-2</v>
      </c>
      <c r="D75" s="33">
        <v>1.5150359112087735</v>
      </c>
      <c r="E75" s="44">
        <f t="shared" si="1"/>
        <v>6.1022279757020161E-2</v>
      </c>
      <c r="F75" s="26">
        <v>42172</v>
      </c>
      <c r="G75" s="45">
        <v>0.94166666666666676</v>
      </c>
      <c r="H75" s="21" t="s">
        <v>107</v>
      </c>
      <c r="I75" s="21" t="s">
        <v>95</v>
      </c>
      <c r="J75" s="46">
        <v>456</v>
      </c>
      <c r="K75" s="46">
        <v>12479</v>
      </c>
      <c r="L75" s="21" t="s">
        <v>35</v>
      </c>
      <c r="M75" s="47">
        <v>2</v>
      </c>
      <c r="N75" s="47">
        <f>D75*$R$126</f>
        <v>2727.0646401757922</v>
      </c>
      <c r="O75" s="47" t="s">
        <v>109</v>
      </c>
      <c r="P75" s="47" t="s">
        <v>110</v>
      </c>
      <c r="Q75" s="47"/>
      <c r="R75" s="47"/>
      <c r="S75" s="47"/>
      <c r="T75" s="47"/>
      <c r="U75" s="47"/>
      <c r="V75" s="48"/>
      <c r="W75" s="48"/>
      <c r="X75" s="48"/>
      <c r="Y75" s="47"/>
      <c r="Z75" s="48"/>
      <c r="AA75" s="48"/>
      <c r="AB75" s="48"/>
      <c r="AC75" s="47"/>
      <c r="AD75" s="48"/>
      <c r="AE75" s="48"/>
      <c r="AF75" s="48"/>
      <c r="AG75" s="47"/>
      <c r="AH75" s="48"/>
      <c r="AI75" s="48"/>
      <c r="AJ75" s="48"/>
      <c r="AK75" s="47"/>
      <c r="AL75" s="48"/>
      <c r="AM75" s="48"/>
      <c r="AN75" s="48"/>
      <c r="AO75" s="47"/>
      <c r="AP75" s="48"/>
      <c r="AQ75" s="48"/>
      <c r="AR75" s="48"/>
      <c r="AS75" s="47"/>
      <c r="AT75" s="48"/>
      <c r="AU75" s="21"/>
      <c r="AV75" s="21"/>
    </row>
    <row r="76" spans="1:48" s="2" customFormat="1" x14ac:dyDescent="0.25">
      <c r="A76" s="21" t="s">
        <v>111</v>
      </c>
      <c r="B76" s="21" t="s">
        <v>112</v>
      </c>
      <c r="C76" s="44">
        <v>2.9861111111111227E-2</v>
      </c>
      <c r="D76" s="33">
        <v>1.5150359112087735</v>
      </c>
      <c r="E76" s="44">
        <f t="shared" si="1"/>
        <v>4.5240655681928831E-2</v>
      </c>
      <c r="F76" s="26">
        <v>42172</v>
      </c>
      <c r="G76" s="45">
        <v>0.94166666666666676</v>
      </c>
      <c r="H76" s="21" t="s">
        <v>111</v>
      </c>
      <c r="I76" s="21" t="s">
        <v>113</v>
      </c>
      <c r="J76" s="46">
        <v>456</v>
      </c>
      <c r="K76" s="46">
        <v>12479</v>
      </c>
      <c r="L76" s="21" t="s">
        <v>35</v>
      </c>
      <c r="M76" s="47">
        <v>4</v>
      </c>
      <c r="N76" s="47">
        <f>D76*$R$126</f>
        <v>2727.0646401757922</v>
      </c>
      <c r="O76" s="47" t="s">
        <v>109</v>
      </c>
      <c r="P76" s="47" t="s">
        <v>110</v>
      </c>
      <c r="Q76" s="47"/>
      <c r="R76" s="47"/>
      <c r="S76" s="47"/>
      <c r="T76" s="47"/>
      <c r="U76" s="47"/>
      <c r="V76" s="48"/>
      <c r="W76" s="48"/>
      <c r="X76" s="48"/>
      <c r="Y76" s="47"/>
      <c r="Z76" s="48"/>
      <c r="AA76" s="48"/>
      <c r="AB76" s="48"/>
      <c r="AC76" s="47"/>
      <c r="AD76" s="48"/>
      <c r="AE76" s="48"/>
      <c r="AF76" s="48"/>
      <c r="AG76" s="47"/>
      <c r="AH76" s="48"/>
      <c r="AI76" s="48"/>
      <c r="AJ76" s="48"/>
      <c r="AK76" s="47"/>
      <c r="AL76" s="48"/>
      <c r="AM76" s="48"/>
      <c r="AN76" s="48"/>
      <c r="AO76" s="47"/>
      <c r="AP76" s="48"/>
      <c r="AQ76" s="48"/>
      <c r="AR76" s="48"/>
      <c r="AS76" s="47"/>
      <c r="AT76" s="48"/>
      <c r="AU76" s="21"/>
      <c r="AV76" s="21"/>
    </row>
    <row r="77" spans="1:48" s="2" customFormat="1" x14ac:dyDescent="0.25">
      <c r="A77" s="21" t="s">
        <v>380</v>
      </c>
      <c r="B77" s="21" t="s">
        <v>381</v>
      </c>
      <c r="C77" s="44">
        <v>2.9861111111111227E-2</v>
      </c>
      <c r="D77" s="33">
        <v>1.3686697593033428</v>
      </c>
      <c r="E77" s="44">
        <f t="shared" si="1"/>
        <v>4.086999975697498E-2</v>
      </c>
      <c r="F77" s="26">
        <v>42174</v>
      </c>
      <c r="G77" s="45">
        <v>0.88680555555555562</v>
      </c>
      <c r="H77" s="21" t="s">
        <v>380</v>
      </c>
      <c r="I77" s="21">
        <v>0</v>
      </c>
      <c r="J77" s="46"/>
      <c r="K77" s="46">
        <v>10989</v>
      </c>
      <c r="L77" s="21" t="s">
        <v>267</v>
      </c>
      <c r="M77" s="47"/>
      <c r="N77" s="47"/>
      <c r="O77" s="47"/>
      <c r="P77" s="47"/>
      <c r="Q77" s="47"/>
      <c r="R77" s="47"/>
      <c r="S77" s="47"/>
      <c r="T77" s="47"/>
      <c r="U77" s="47"/>
      <c r="V77" s="48"/>
      <c r="W77" s="48"/>
      <c r="X77" s="48"/>
      <c r="Y77" s="47"/>
      <c r="Z77" s="48"/>
      <c r="AA77" s="48"/>
      <c r="AB77" s="48"/>
      <c r="AC77" s="47"/>
      <c r="AD77" s="48"/>
      <c r="AE77" s="48"/>
      <c r="AF77" s="48"/>
      <c r="AG77" s="47"/>
      <c r="AH77" s="48"/>
      <c r="AI77" s="48"/>
      <c r="AJ77" s="48"/>
      <c r="AK77" s="47"/>
      <c r="AL77" s="48"/>
      <c r="AM77" s="48"/>
      <c r="AN77" s="48"/>
      <c r="AO77" s="47"/>
      <c r="AP77" s="48"/>
      <c r="AQ77" s="48"/>
      <c r="AR77" s="48"/>
      <c r="AS77" s="47"/>
      <c r="AT77" s="48"/>
      <c r="AU77" s="21"/>
      <c r="AV77" s="21"/>
    </row>
    <row r="78" spans="1:48" s="2" customFormat="1" ht="30" x14ac:dyDescent="0.25">
      <c r="A78" s="21" t="s">
        <v>382</v>
      </c>
      <c r="B78" s="21" t="s">
        <v>383</v>
      </c>
      <c r="C78" s="44">
        <v>2.083333333333337E-2</v>
      </c>
      <c r="D78" s="33">
        <v>1.7109580052493438</v>
      </c>
      <c r="E78" s="44">
        <f t="shared" si="1"/>
        <v>3.5644958442694726E-2</v>
      </c>
      <c r="F78" s="26">
        <v>42174</v>
      </c>
      <c r="G78" s="45">
        <v>0.88680555555555562</v>
      </c>
      <c r="H78" s="21" t="s">
        <v>382</v>
      </c>
      <c r="I78" s="21" t="s">
        <v>53</v>
      </c>
      <c r="J78" s="46" t="s">
        <v>119</v>
      </c>
      <c r="K78" s="46">
        <v>10989</v>
      </c>
      <c r="L78" s="21" t="s">
        <v>267</v>
      </c>
      <c r="M78" s="47"/>
      <c r="N78" s="47"/>
      <c r="O78" s="47"/>
      <c r="P78" s="47"/>
      <c r="Q78" s="47"/>
      <c r="R78" s="47"/>
      <c r="S78" s="47"/>
      <c r="T78" s="47"/>
      <c r="U78" s="47"/>
      <c r="V78" s="48"/>
      <c r="W78" s="48"/>
      <c r="X78" s="48"/>
      <c r="Y78" s="47"/>
      <c r="Z78" s="48"/>
      <c r="AA78" s="48"/>
      <c r="AB78" s="48"/>
      <c r="AC78" s="47"/>
      <c r="AD78" s="48"/>
      <c r="AE78" s="48"/>
      <c r="AF78" s="48"/>
      <c r="AG78" s="47"/>
      <c r="AH78" s="48"/>
      <c r="AI78" s="48"/>
      <c r="AJ78" s="48"/>
      <c r="AK78" s="47"/>
      <c r="AL78" s="48"/>
      <c r="AM78" s="48"/>
      <c r="AN78" s="48"/>
      <c r="AO78" s="47">
        <v>1</v>
      </c>
      <c r="AP78" s="48">
        <f>D78*136800</f>
        <v>234059.05511811023</v>
      </c>
      <c r="AQ78" s="48"/>
      <c r="AR78" s="48"/>
      <c r="AS78" s="47"/>
      <c r="AT78" s="48"/>
      <c r="AU78" s="21"/>
      <c r="AV78" s="21"/>
    </row>
    <row r="79" spans="1:48" s="2" customFormat="1" ht="30" x14ac:dyDescent="0.25">
      <c r="A79" s="21" t="s">
        <v>384</v>
      </c>
      <c r="B79" s="21" t="s">
        <v>385</v>
      </c>
      <c r="C79" s="44">
        <v>2.083333333333337E-2</v>
      </c>
      <c r="D79" s="33">
        <v>1.6575532225138525</v>
      </c>
      <c r="E79" s="44">
        <f t="shared" si="1"/>
        <v>3.4532358802371987E-2</v>
      </c>
      <c r="F79" s="26">
        <v>42174</v>
      </c>
      <c r="G79" s="45">
        <v>0.91805555555555562</v>
      </c>
      <c r="H79" s="21" t="s">
        <v>384</v>
      </c>
      <c r="I79" s="21" t="s">
        <v>386</v>
      </c>
      <c r="J79" s="46" t="s">
        <v>266</v>
      </c>
      <c r="K79" s="46">
        <v>10989</v>
      </c>
      <c r="L79" s="21" t="s">
        <v>267</v>
      </c>
      <c r="M79" s="47">
        <v>37</v>
      </c>
      <c r="N79" s="47">
        <f>D79*$R$126</f>
        <v>2983.5958005249345</v>
      </c>
      <c r="O79" s="47"/>
      <c r="P79" s="47"/>
      <c r="Q79" s="47"/>
      <c r="R79" s="47"/>
      <c r="S79" s="47"/>
      <c r="T79" s="47"/>
      <c r="U79" s="47"/>
      <c r="V79" s="48"/>
      <c r="W79" s="48"/>
      <c r="X79" s="48"/>
      <c r="Y79" s="47"/>
      <c r="Z79" s="48"/>
      <c r="AA79" s="48"/>
      <c r="AB79" s="48"/>
      <c r="AC79" s="47"/>
      <c r="AD79" s="48"/>
      <c r="AE79" s="48"/>
      <c r="AF79" s="48"/>
      <c r="AG79" s="47"/>
      <c r="AH79" s="48"/>
      <c r="AI79" s="48"/>
      <c r="AJ79" s="48"/>
      <c r="AK79" s="47"/>
      <c r="AL79" s="48"/>
      <c r="AM79" s="48"/>
      <c r="AN79" s="48"/>
      <c r="AO79" s="47">
        <v>1</v>
      </c>
      <c r="AP79" s="48">
        <f>D79*136800</f>
        <v>226753.28083989501</v>
      </c>
      <c r="AQ79" s="48"/>
      <c r="AR79" s="48"/>
      <c r="AS79" s="47">
        <v>1</v>
      </c>
      <c r="AT79" s="48">
        <f>D79*172800</f>
        <v>286425.19685039372</v>
      </c>
      <c r="AU79" s="21"/>
      <c r="AV79" s="21"/>
    </row>
    <row r="80" spans="1:48" s="2" customFormat="1" ht="30" x14ac:dyDescent="0.25">
      <c r="A80" s="21" t="s">
        <v>387</v>
      </c>
      <c r="B80" s="21" t="s">
        <v>388</v>
      </c>
      <c r="C80" s="44">
        <v>2.0833333333333259E-2</v>
      </c>
      <c r="D80" s="33">
        <v>2.2512029746281712</v>
      </c>
      <c r="E80" s="44">
        <f t="shared" si="1"/>
        <v>4.6900061971420069E-2</v>
      </c>
      <c r="F80" s="26">
        <v>42174</v>
      </c>
      <c r="G80" s="45">
        <v>0.91805555555555562</v>
      </c>
      <c r="H80" s="21" t="s">
        <v>387</v>
      </c>
      <c r="I80" s="21" t="s">
        <v>95</v>
      </c>
      <c r="J80" s="46" t="s">
        <v>266</v>
      </c>
      <c r="K80" s="46">
        <v>10989</v>
      </c>
      <c r="L80" s="21" t="s">
        <v>267</v>
      </c>
      <c r="M80" s="47">
        <v>2</v>
      </c>
      <c r="N80" s="47">
        <f>D80*$R$126</f>
        <v>4052.1653543307084</v>
      </c>
      <c r="O80" s="47"/>
      <c r="P80" s="47"/>
      <c r="Q80" s="47"/>
      <c r="R80" s="47"/>
      <c r="S80" s="47"/>
      <c r="T80" s="47"/>
      <c r="U80" s="47"/>
      <c r="V80" s="48"/>
      <c r="W80" s="48"/>
      <c r="X80" s="48"/>
      <c r="Y80" s="47"/>
      <c r="Z80" s="48"/>
      <c r="AA80" s="48"/>
      <c r="AB80" s="48"/>
      <c r="AC80" s="47"/>
      <c r="AD80" s="48"/>
      <c r="AE80" s="48"/>
      <c r="AF80" s="48"/>
      <c r="AG80" s="47"/>
      <c r="AH80" s="48"/>
      <c r="AI80" s="48"/>
      <c r="AJ80" s="48"/>
      <c r="AK80" s="47"/>
      <c r="AL80" s="48"/>
      <c r="AM80" s="48"/>
      <c r="AN80" s="48"/>
      <c r="AO80" s="47"/>
      <c r="AP80" s="48"/>
      <c r="AQ80" s="48"/>
      <c r="AR80" s="48"/>
      <c r="AS80" s="47"/>
      <c r="AT80" s="48"/>
      <c r="AU80" s="21"/>
      <c r="AV80" s="21"/>
    </row>
    <row r="81" spans="1:48" s="2" customFormat="1" x14ac:dyDescent="0.25">
      <c r="A81" s="21" t="s">
        <v>114</v>
      </c>
      <c r="B81" s="21" t="s">
        <v>115</v>
      </c>
      <c r="C81" s="44">
        <v>2.0833333333333259E-2</v>
      </c>
      <c r="D81" s="33">
        <v>1.9165573053368328</v>
      </c>
      <c r="E81" s="44">
        <f t="shared" si="1"/>
        <v>3.9928277194517206E-2</v>
      </c>
      <c r="F81" s="26">
        <v>42175</v>
      </c>
      <c r="G81" s="45">
        <v>0.85486111111111107</v>
      </c>
      <c r="H81" s="21" t="s">
        <v>114</v>
      </c>
      <c r="I81" s="21">
        <v>0</v>
      </c>
      <c r="J81" s="46"/>
      <c r="K81" s="46">
        <v>7860</v>
      </c>
      <c r="L81" s="21" t="s">
        <v>116</v>
      </c>
      <c r="M81" s="47"/>
      <c r="N81" s="47"/>
      <c r="O81" s="47"/>
      <c r="P81" s="47"/>
      <c r="Q81" s="47"/>
      <c r="R81" s="47"/>
      <c r="S81" s="47"/>
      <c r="T81" s="47"/>
      <c r="U81" s="47"/>
      <c r="V81" s="48"/>
      <c r="W81" s="48"/>
      <c r="X81" s="48"/>
      <c r="Y81" s="47"/>
      <c r="Z81" s="48"/>
      <c r="AA81" s="48"/>
      <c r="AB81" s="48"/>
      <c r="AC81" s="47"/>
      <c r="AD81" s="48"/>
      <c r="AE81" s="48"/>
      <c r="AF81" s="48"/>
      <c r="AG81" s="47"/>
      <c r="AH81" s="48"/>
      <c r="AI81" s="48"/>
      <c r="AJ81" s="48"/>
      <c r="AK81" s="47"/>
      <c r="AL81" s="48"/>
      <c r="AM81" s="48"/>
      <c r="AN81" s="48"/>
      <c r="AO81" s="47"/>
      <c r="AP81" s="48"/>
      <c r="AQ81" s="48"/>
      <c r="AR81" s="48"/>
      <c r="AS81" s="47"/>
      <c r="AT81" s="48"/>
      <c r="AU81" s="21"/>
      <c r="AV81" s="21"/>
    </row>
    <row r="82" spans="1:48" s="2" customFormat="1" ht="30" x14ac:dyDescent="0.25">
      <c r="A82" s="21" t="s">
        <v>117</v>
      </c>
      <c r="B82" s="21" t="s">
        <v>118</v>
      </c>
      <c r="C82" s="44">
        <v>2.4305555555555469E-2</v>
      </c>
      <c r="D82" s="33">
        <v>1.8321147356580427</v>
      </c>
      <c r="E82" s="44">
        <f t="shared" si="1"/>
        <v>4.4530566491688378E-2</v>
      </c>
      <c r="F82" s="26">
        <v>42175</v>
      </c>
      <c r="G82" s="45">
        <v>0.85486111111111107</v>
      </c>
      <c r="H82" s="21" t="s">
        <v>117</v>
      </c>
      <c r="I82" s="21" t="s">
        <v>53</v>
      </c>
      <c r="J82" s="46" t="s">
        <v>119</v>
      </c>
      <c r="K82" s="46">
        <v>7860</v>
      </c>
      <c r="L82" s="21" t="s">
        <v>116</v>
      </c>
      <c r="M82" s="47"/>
      <c r="N82" s="47"/>
      <c r="O82" s="47"/>
      <c r="P82" s="47"/>
      <c r="Q82" s="47"/>
      <c r="R82" s="47"/>
      <c r="S82" s="47"/>
      <c r="T82" s="47"/>
      <c r="U82" s="47"/>
      <c r="V82" s="48"/>
      <c r="W82" s="48"/>
      <c r="X82" s="48"/>
      <c r="Y82" s="47"/>
      <c r="Z82" s="48"/>
      <c r="AA82" s="48"/>
      <c r="AB82" s="48"/>
      <c r="AC82" s="47"/>
      <c r="AD82" s="48"/>
      <c r="AE82" s="48"/>
      <c r="AF82" s="48"/>
      <c r="AG82" s="47"/>
      <c r="AH82" s="48"/>
      <c r="AI82" s="48"/>
      <c r="AJ82" s="48"/>
      <c r="AK82" s="47"/>
      <c r="AL82" s="48"/>
      <c r="AM82" s="48"/>
      <c r="AN82" s="48"/>
      <c r="AO82" s="47">
        <v>1</v>
      </c>
      <c r="AP82" s="48">
        <f>D82*136800</f>
        <v>250633.29583802025</v>
      </c>
      <c r="AQ82" s="48"/>
      <c r="AR82" s="48"/>
      <c r="AS82" s="47"/>
      <c r="AT82" s="48"/>
      <c r="AU82" s="21"/>
      <c r="AV82" s="21"/>
    </row>
    <row r="83" spans="1:48" s="2" customFormat="1" x14ac:dyDescent="0.25">
      <c r="A83" s="21" t="s">
        <v>120</v>
      </c>
      <c r="B83" s="21" t="s">
        <v>121</v>
      </c>
      <c r="C83" s="44">
        <v>2.4305555555555469E-2</v>
      </c>
      <c r="D83" s="33">
        <v>2.0127171603549554</v>
      </c>
      <c r="E83" s="44">
        <f t="shared" si="1"/>
        <v>4.8920208758627216E-2</v>
      </c>
      <c r="F83" s="26">
        <v>42175</v>
      </c>
      <c r="G83" s="45">
        <v>0.89930555555555547</v>
      </c>
      <c r="H83" s="21" t="s">
        <v>120</v>
      </c>
      <c r="I83" s="21">
        <v>0</v>
      </c>
      <c r="J83" s="46"/>
      <c r="K83" s="46">
        <v>7860</v>
      </c>
      <c r="L83" s="21" t="s">
        <v>35</v>
      </c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48"/>
      <c r="X83" s="48"/>
      <c r="Y83" s="47"/>
      <c r="Z83" s="48"/>
      <c r="AA83" s="48"/>
      <c r="AB83" s="48"/>
      <c r="AC83" s="47"/>
      <c r="AD83" s="48"/>
      <c r="AE83" s="48"/>
      <c r="AF83" s="48"/>
      <c r="AG83" s="47"/>
      <c r="AH83" s="48"/>
      <c r="AI83" s="48"/>
      <c r="AJ83" s="48"/>
      <c r="AK83" s="47"/>
      <c r="AL83" s="48"/>
      <c r="AM83" s="48"/>
      <c r="AN83" s="48"/>
      <c r="AO83" s="47"/>
      <c r="AP83" s="48"/>
      <c r="AQ83" s="48"/>
      <c r="AR83" s="48"/>
      <c r="AS83" s="47"/>
      <c r="AT83" s="48"/>
      <c r="AU83" s="21"/>
      <c r="AV83" s="21"/>
    </row>
    <row r="84" spans="1:48" s="2" customFormat="1" ht="30" x14ac:dyDescent="0.25">
      <c r="A84" s="21" t="s">
        <v>122</v>
      </c>
      <c r="B84" s="21" t="s">
        <v>123</v>
      </c>
      <c r="C84" s="44">
        <v>4.166666666666663E-2</v>
      </c>
      <c r="D84" s="33">
        <v>0.81164333624963536</v>
      </c>
      <c r="E84" s="44">
        <f t="shared" si="1"/>
        <v>3.3818472343734779E-2</v>
      </c>
      <c r="F84" s="26">
        <v>42175</v>
      </c>
      <c r="G84" s="45">
        <v>0.89930555555555547</v>
      </c>
      <c r="H84" s="21" t="s">
        <v>122</v>
      </c>
      <c r="I84" s="21" t="s">
        <v>53</v>
      </c>
      <c r="J84" s="46" t="s">
        <v>119</v>
      </c>
      <c r="K84" s="46">
        <v>7860</v>
      </c>
      <c r="L84" s="21" t="s">
        <v>35</v>
      </c>
      <c r="M84" s="47"/>
      <c r="N84" s="47"/>
      <c r="O84" s="47"/>
      <c r="P84" s="47"/>
      <c r="Q84" s="47"/>
      <c r="R84" s="47"/>
      <c r="S84" s="47"/>
      <c r="T84" s="47"/>
      <c r="U84" s="47"/>
      <c r="V84" s="48"/>
      <c r="W84" s="48"/>
      <c r="X84" s="48"/>
      <c r="Y84" s="47"/>
      <c r="Z84" s="48"/>
      <c r="AA84" s="48"/>
      <c r="AB84" s="48"/>
      <c r="AC84" s="47"/>
      <c r="AD84" s="48"/>
      <c r="AE84" s="48"/>
      <c r="AF84" s="48"/>
      <c r="AG84" s="47"/>
      <c r="AH84" s="48"/>
      <c r="AI84" s="48"/>
      <c r="AJ84" s="48"/>
      <c r="AK84" s="47"/>
      <c r="AL84" s="48"/>
      <c r="AM84" s="48"/>
      <c r="AN84" s="48"/>
      <c r="AO84" s="47">
        <v>1</v>
      </c>
      <c r="AP84" s="48">
        <f>D84*136800</f>
        <v>111032.80839895012</v>
      </c>
      <c r="AQ84" s="48"/>
      <c r="AR84" s="48"/>
      <c r="AS84" s="47"/>
      <c r="AT84" s="48"/>
      <c r="AU84" s="21"/>
      <c r="AV84" s="21"/>
    </row>
    <row r="85" spans="1:48" s="2" customFormat="1" x14ac:dyDescent="0.25">
      <c r="A85" s="21" t="s">
        <v>222</v>
      </c>
      <c r="B85" s="21" t="s">
        <v>223</v>
      </c>
      <c r="C85" s="44">
        <v>4.166666666666663E-2</v>
      </c>
      <c r="D85" s="33">
        <v>1.0402996500437445</v>
      </c>
      <c r="E85" s="44">
        <f t="shared" si="1"/>
        <v>4.3345818751822647E-2</v>
      </c>
      <c r="F85" s="26">
        <v>42177</v>
      </c>
      <c r="G85" s="45">
        <v>0.89374999999999993</v>
      </c>
      <c r="H85" s="21" t="s">
        <v>222</v>
      </c>
      <c r="I85" s="21">
        <v>0</v>
      </c>
      <c r="J85" s="46"/>
      <c r="K85" s="46">
        <v>21873</v>
      </c>
      <c r="L85" s="21" t="s">
        <v>199</v>
      </c>
      <c r="M85" s="47"/>
      <c r="N85" s="47"/>
      <c r="O85" s="47"/>
      <c r="P85" s="47"/>
      <c r="Q85" s="47"/>
      <c r="R85" s="47"/>
      <c r="S85" s="47"/>
      <c r="T85" s="47"/>
      <c r="U85" s="47"/>
      <c r="V85" s="48"/>
      <c r="W85" s="48"/>
      <c r="X85" s="48"/>
      <c r="Y85" s="47"/>
      <c r="Z85" s="48"/>
      <c r="AA85" s="48"/>
      <c r="AB85" s="48"/>
      <c r="AC85" s="47"/>
      <c r="AD85" s="48"/>
      <c r="AE85" s="48"/>
      <c r="AF85" s="48"/>
      <c r="AG85" s="47"/>
      <c r="AH85" s="48"/>
      <c r="AI85" s="48"/>
      <c r="AJ85" s="48"/>
      <c r="AK85" s="47"/>
      <c r="AL85" s="48"/>
      <c r="AM85" s="48"/>
      <c r="AN85" s="48"/>
      <c r="AO85" s="47"/>
      <c r="AP85" s="48"/>
      <c r="AQ85" s="48"/>
      <c r="AR85" s="48"/>
      <c r="AS85" s="47"/>
      <c r="AT85" s="48"/>
      <c r="AU85" s="21"/>
      <c r="AV85" s="21"/>
    </row>
    <row r="86" spans="1:48" s="2" customFormat="1" x14ac:dyDescent="0.25">
      <c r="A86" s="21" t="s">
        <v>224</v>
      </c>
      <c r="B86" s="21" t="s">
        <v>225</v>
      </c>
      <c r="C86" s="44">
        <v>4.1666666666666741E-2</v>
      </c>
      <c r="D86" s="33">
        <v>8.4755030621172355E-3</v>
      </c>
      <c r="E86" s="44">
        <f t="shared" si="1"/>
        <v>3.5314596092155209E-4</v>
      </c>
      <c r="F86" s="26">
        <v>42177</v>
      </c>
      <c r="G86" s="45">
        <v>0.89374999999999993</v>
      </c>
      <c r="H86" s="21" t="s">
        <v>224</v>
      </c>
      <c r="I86" s="21">
        <v>0</v>
      </c>
      <c r="J86" s="46"/>
      <c r="K86" s="46">
        <v>21873</v>
      </c>
      <c r="L86" s="21" t="s">
        <v>199</v>
      </c>
      <c r="M86" s="47"/>
      <c r="N86" s="47"/>
      <c r="O86" s="47"/>
      <c r="P86" s="47"/>
      <c r="Q86" s="47"/>
      <c r="R86" s="47"/>
      <c r="S86" s="47"/>
      <c r="T86" s="47"/>
      <c r="U86" s="47"/>
      <c r="V86" s="48"/>
      <c r="W86" s="48"/>
      <c r="X86" s="48"/>
      <c r="Y86" s="47"/>
      <c r="Z86" s="48"/>
      <c r="AA86" s="48"/>
      <c r="AB86" s="48"/>
      <c r="AC86" s="47"/>
      <c r="AD86" s="48"/>
      <c r="AE86" s="48"/>
      <c r="AF86" s="48"/>
      <c r="AG86" s="47"/>
      <c r="AH86" s="48"/>
      <c r="AI86" s="48"/>
      <c r="AJ86" s="48"/>
      <c r="AK86" s="47"/>
      <c r="AL86" s="48"/>
      <c r="AM86" s="48"/>
      <c r="AN86" s="48"/>
      <c r="AO86" s="47"/>
      <c r="AP86" s="48"/>
      <c r="AQ86" s="48"/>
      <c r="AR86" s="48"/>
      <c r="AS86" s="47"/>
      <c r="AT86" s="48"/>
      <c r="AU86" s="21"/>
      <c r="AV86" s="21"/>
    </row>
    <row r="87" spans="1:48" s="2" customFormat="1" x14ac:dyDescent="0.25">
      <c r="A87" s="21" t="s">
        <v>226</v>
      </c>
      <c r="B87" s="21" t="s">
        <v>227</v>
      </c>
      <c r="C87" s="44">
        <v>4.1666666666666741E-2</v>
      </c>
      <c r="D87" s="33">
        <v>0.23066127150772822</v>
      </c>
      <c r="E87" s="44">
        <f t="shared" si="1"/>
        <v>9.610886312822026E-3</v>
      </c>
      <c r="F87" s="26">
        <v>42177</v>
      </c>
      <c r="G87" s="45">
        <v>0.95000000000000007</v>
      </c>
      <c r="H87" s="21" t="s">
        <v>226</v>
      </c>
      <c r="I87" s="21">
        <v>0</v>
      </c>
      <c r="J87" s="46"/>
      <c r="K87" s="46">
        <v>21798</v>
      </c>
      <c r="L87" s="21" t="s">
        <v>199</v>
      </c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48"/>
      <c r="X87" s="48"/>
      <c r="Y87" s="47"/>
      <c r="Z87" s="48"/>
      <c r="AA87" s="48"/>
      <c r="AB87" s="48"/>
      <c r="AC87" s="47"/>
      <c r="AD87" s="48"/>
      <c r="AE87" s="48"/>
      <c r="AF87" s="48"/>
      <c r="AG87" s="47"/>
      <c r="AH87" s="48"/>
      <c r="AI87" s="48"/>
      <c r="AJ87" s="48"/>
      <c r="AK87" s="47"/>
      <c r="AL87" s="48"/>
      <c r="AM87" s="48"/>
      <c r="AN87" s="48"/>
      <c r="AO87" s="47"/>
      <c r="AP87" s="48"/>
      <c r="AQ87" s="48"/>
      <c r="AR87" s="48"/>
      <c r="AS87" s="47"/>
      <c r="AT87" s="48"/>
      <c r="AU87" s="21"/>
      <c r="AV87" s="21"/>
    </row>
    <row r="88" spans="1:48" s="2" customFormat="1" ht="30" x14ac:dyDescent="0.25">
      <c r="A88" s="21" t="s">
        <v>228</v>
      </c>
      <c r="B88" s="21" t="s">
        <v>229</v>
      </c>
      <c r="C88" s="44">
        <v>4.1666666666666741E-2</v>
      </c>
      <c r="D88" s="33">
        <v>0.11400918635170604</v>
      </c>
      <c r="E88" s="44">
        <f t="shared" si="1"/>
        <v>4.7503827646544266E-3</v>
      </c>
      <c r="F88" s="26">
        <v>42177</v>
      </c>
      <c r="G88" s="45">
        <v>0.95000000000000007</v>
      </c>
      <c r="H88" s="21" t="s">
        <v>228</v>
      </c>
      <c r="I88" s="21" t="s">
        <v>208</v>
      </c>
      <c r="J88" s="46" t="s">
        <v>119</v>
      </c>
      <c r="K88" s="46">
        <v>21798</v>
      </c>
      <c r="L88" s="21" t="s">
        <v>199</v>
      </c>
      <c r="M88" s="47"/>
      <c r="N88" s="47"/>
      <c r="O88" s="47"/>
      <c r="P88" s="47"/>
      <c r="Q88" s="47"/>
      <c r="R88" s="47"/>
      <c r="S88" s="47"/>
      <c r="T88" s="47"/>
      <c r="U88" s="47"/>
      <c r="V88" s="48"/>
      <c r="W88" s="48"/>
      <c r="X88" s="48"/>
      <c r="Y88" s="47"/>
      <c r="Z88" s="48"/>
      <c r="AA88" s="48"/>
      <c r="AB88" s="48"/>
      <c r="AC88" s="47"/>
      <c r="AD88" s="48"/>
      <c r="AE88" s="48"/>
      <c r="AF88" s="48"/>
      <c r="AG88" s="47"/>
      <c r="AH88" s="48"/>
      <c r="AI88" s="48"/>
      <c r="AJ88" s="48"/>
      <c r="AK88" s="47"/>
      <c r="AL88" s="48"/>
      <c r="AM88" s="48"/>
      <c r="AN88" s="48"/>
      <c r="AO88" s="47">
        <v>3</v>
      </c>
      <c r="AP88" s="48">
        <f>D88*136800</f>
        <v>15596.456692913385</v>
      </c>
      <c r="AQ88" s="48" t="s">
        <v>230</v>
      </c>
      <c r="AR88" s="48" t="s">
        <v>231</v>
      </c>
      <c r="AS88" s="47"/>
      <c r="AT88" s="48"/>
      <c r="AU88" s="21"/>
      <c r="AV88" s="21"/>
    </row>
    <row r="89" spans="1:48" s="2" customFormat="1" x14ac:dyDescent="0.25">
      <c r="A89" s="21" t="s">
        <v>232</v>
      </c>
      <c r="B89" s="21" t="s">
        <v>233</v>
      </c>
      <c r="C89" s="44">
        <v>4.1666666666666741E-2</v>
      </c>
      <c r="D89" s="33">
        <v>0.29208588509769612</v>
      </c>
      <c r="E89" s="44">
        <f t="shared" si="1"/>
        <v>1.2170245212404026E-2</v>
      </c>
      <c r="F89" s="26">
        <v>42178</v>
      </c>
      <c r="G89" s="45">
        <v>0.92361111111111116</v>
      </c>
      <c r="H89" s="21" t="s">
        <v>232</v>
      </c>
      <c r="I89" s="21">
        <v>0</v>
      </c>
      <c r="J89" s="46"/>
      <c r="K89" s="46">
        <v>26579</v>
      </c>
      <c r="L89" s="21" t="s">
        <v>42</v>
      </c>
      <c r="M89" s="47"/>
      <c r="N89" s="47"/>
      <c r="O89" s="47"/>
      <c r="P89" s="47"/>
      <c r="Q89" s="47"/>
      <c r="R89" s="47"/>
      <c r="S89" s="47"/>
      <c r="T89" s="47"/>
      <c r="U89" s="47"/>
      <c r="V89" s="48"/>
      <c r="W89" s="48"/>
      <c r="X89" s="48"/>
      <c r="Y89" s="47"/>
      <c r="Z89" s="48"/>
      <c r="AA89" s="48"/>
      <c r="AB89" s="48"/>
      <c r="AC89" s="47"/>
      <c r="AD89" s="48"/>
      <c r="AE89" s="48"/>
      <c r="AF89" s="48"/>
      <c r="AG89" s="47"/>
      <c r="AH89" s="48"/>
      <c r="AI89" s="48"/>
      <c r="AJ89" s="48"/>
      <c r="AK89" s="47"/>
      <c r="AL89" s="48"/>
      <c r="AM89" s="48"/>
      <c r="AN89" s="48"/>
      <c r="AO89" s="47"/>
      <c r="AP89" s="48"/>
      <c r="AQ89" s="48"/>
      <c r="AR89" s="48"/>
      <c r="AS89" s="47"/>
      <c r="AT89" s="48"/>
      <c r="AU89" s="21"/>
      <c r="AV89" s="21"/>
    </row>
    <row r="90" spans="1:48" s="2" customFormat="1" x14ac:dyDescent="0.25">
      <c r="A90" s="21" t="s">
        <v>234</v>
      </c>
      <c r="B90" s="21" t="s">
        <v>235</v>
      </c>
      <c r="C90" s="44">
        <v>4.166666666666663E-2</v>
      </c>
      <c r="D90" s="33">
        <v>0.24232648002333038</v>
      </c>
      <c r="E90" s="44">
        <f t="shared" si="1"/>
        <v>1.0096936667638756E-2</v>
      </c>
      <c r="F90" s="26">
        <v>42178</v>
      </c>
      <c r="G90" s="45">
        <v>0.92361111111111116</v>
      </c>
      <c r="H90" s="21" t="s">
        <v>234</v>
      </c>
      <c r="I90" s="21" t="s">
        <v>236</v>
      </c>
      <c r="J90" s="46"/>
      <c r="K90" s="46">
        <v>26579</v>
      </c>
      <c r="L90" s="21" t="s">
        <v>42</v>
      </c>
      <c r="M90" s="47"/>
      <c r="N90" s="47"/>
      <c r="O90" s="47"/>
      <c r="P90" s="47"/>
      <c r="Q90" s="47"/>
      <c r="R90" s="47"/>
      <c r="S90" s="47"/>
      <c r="T90" s="47"/>
      <c r="U90" s="47"/>
      <c r="V90" s="48"/>
      <c r="W90" s="48"/>
      <c r="X90" s="48"/>
      <c r="Y90" s="47"/>
      <c r="Z90" s="48"/>
      <c r="AA90" s="48"/>
      <c r="AB90" s="48"/>
      <c r="AC90" s="47"/>
      <c r="AD90" s="48"/>
      <c r="AE90" s="48"/>
      <c r="AF90" s="48"/>
      <c r="AG90" s="47"/>
      <c r="AH90" s="48"/>
      <c r="AI90" s="48"/>
      <c r="AJ90" s="48"/>
      <c r="AK90" s="47"/>
      <c r="AL90" s="48"/>
      <c r="AM90" s="48"/>
      <c r="AN90" s="48"/>
      <c r="AO90" s="47"/>
      <c r="AP90" s="48"/>
      <c r="AQ90" s="48"/>
      <c r="AR90" s="48"/>
      <c r="AS90" s="47"/>
      <c r="AT90" s="48"/>
      <c r="AU90" s="21"/>
      <c r="AV90" s="21"/>
    </row>
    <row r="91" spans="1:48" s="2" customFormat="1" x14ac:dyDescent="0.25">
      <c r="A91" s="21" t="s">
        <v>237</v>
      </c>
      <c r="B91" s="21" t="s">
        <v>238</v>
      </c>
      <c r="C91" s="44">
        <v>4.166666666666663E-2</v>
      </c>
      <c r="D91" s="33">
        <v>0.38759477981918922</v>
      </c>
      <c r="E91" s="44">
        <f t="shared" si="1"/>
        <v>1.6149782492466205E-2</v>
      </c>
      <c r="F91" s="26">
        <v>42178</v>
      </c>
      <c r="G91" s="45">
        <v>0.97777777777777775</v>
      </c>
      <c r="H91" s="21" t="s">
        <v>237</v>
      </c>
      <c r="I91" s="21" t="s">
        <v>236</v>
      </c>
      <c r="J91" s="46"/>
      <c r="K91" s="46">
        <v>29184</v>
      </c>
      <c r="L91" s="21" t="s">
        <v>42</v>
      </c>
      <c r="M91" s="47"/>
      <c r="N91" s="47"/>
      <c r="O91" s="47"/>
      <c r="P91" s="47"/>
      <c r="Q91" s="47"/>
      <c r="R91" s="47"/>
      <c r="S91" s="47"/>
      <c r="T91" s="47"/>
      <c r="U91" s="47"/>
      <c r="V91" s="48"/>
      <c r="W91" s="48"/>
      <c r="X91" s="48"/>
      <c r="Y91" s="47"/>
      <c r="Z91" s="48"/>
      <c r="AA91" s="48"/>
      <c r="AB91" s="48"/>
      <c r="AC91" s="47"/>
      <c r="AD91" s="48"/>
      <c r="AE91" s="48"/>
      <c r="AF91" s="48"/>
      <c r="AG91" s="47"/>
      <c r="AH91" s="48"/>
      <c r="AI91" s="48"/>
      <c r="AJ91" s="48"/>
      <c r="AK91" s="47"/>
      <c r="AL91" s="48"/>
      <c r="AM91" s="48"/>
      <c r="AN91" s="48"/>
      <c r="AO91" s="47"/>
      <c r="AP91" s="48"/>
      <c r="AQ91" s="48"/>
      <c r="AR91" s="48"/>
      <c r="AS91" s="47"/>
      <c r="AT91" s="48"/>
      <c r="AU91" s="21"/>
      <c r="AV91" s="21"/>
    </row>
    <row r="92" spans="1:48" s="2" customFormat="1" x14ac:dyDescent="0.25">
      <c r="A92" s="21" t="s">
        <v>239</v>
      </c>
      <c r="B92" s="21" t="s">
        <v>240</v>
      </c>
      <c r="C92" s="44">
        <v>4.1666666666666741E-2</v>
      </c>
      <c r="D92" s="33">
        <v>6.4614319043452911E-2</v>
      </c>
      <c r="E92" s="44">
        <f t="shared" si="1"/>
        <v>2.6922632934772094E-3</v>
      </c>
      <c r="F92" s="26">
        <v>42178</v>
      </c>
      <c r="G92" s="45">
        <v>0.97777777777777775</v>
      </c>
      <c r="H92" s="21" t="s">
        <v>239</v>
      </c>
      <c r="I92" s="21" t="s">
        <v>241</v>
      </c>
      <c r="J92" s="46"/>
      <c r="K92" s="46">
        <v>29184</v>
      </c>
      <c r="L92" s="21" t="s">
        <v>42</v>
      </c>
      <c r="M92" s="47"/>
      <c r="N92" s="47"/>
      <c r="O92" s="47"/>
      <c r="P92" s="47"/>
      <c r="Q92" s="47"/>
      <c r="R92" s="47"/>
      <c r="S92" s="47"/>
      <c r="T92" s="47"/>
      <c r="U92" s="47"/>
      <c r="V92" s="48"/>
      <c r="W92" s="48"/>
      <c r="X92" s="48"/>
      <c r="Y92" s="47"/>
      <c r="Z92" s="48"/>
      <c r="AA92" s="48"/>
      <c r="AB92" s="48"/>
      <c r="AC92" s="47"/>
      <c r="AD92" s="48"/>
      <c r="AE92" s="48"/>
      <c r="AF92" s="48"/>
      <c r="AG92" s="47"/>
      <c r="AH92" s="48"/>
      <c r="AI92" s="48"/>
      <c r="AJ92" s="48"/>
      <c r="AK92" s="47"/>
      <c r="AL92" s="48"/>
      <c r="AM92" s="48"/>
      <c r="AN92" s="48"/>
      <c r="AO92" s="47"/>
      <c r="AP92" s="48"/>
      <c r="AQ92" s="48"/>
      <c r="AR92" s="48"/>
      <c r="AS92" s="47"/>
      <c r="AT92" s="48"/>
      <c r="AU92" s="21"/>
      <c r="AV92" s="21"/>
    </row>
    <row r="93" spans="1:48" s="2" customFormat="1" x14ac:dyDescent="0.25">
      <c r="A93" s="21" t="s">
        <v>124</v>
      </c>
      <c r="B93" s="21" t="s">
        <v>125</v>
      </c>
      <c r="C93" s="44">
        <v>4.1666666666666741E-2</v>
      </c>
      <c r="D93" s="33">
        <v>0.12430737824438612</v>
      </c>
      <c r="E93" s="44">
        <f t="shared" si="1"/>
        <v>5.1794740935160975E-3</v>
      </c>
      <c r="F93" s="26">
        <v>42179</v>
      </c>
      <c r="G93" s="45">
        <v>0.90763888888888899</v>
      </c>
      <c r="H93" s="21" t="s">
        <v>124</v>
      </c>
      <c r="I93" s="21">
        <v>0</v>
      </c>
      <c r="J93" s="46"/>
      <c r="K93" s="46">
        <v>28381</v>
      </c>
      <c r="L93" s="21" t="s">
        <v>42</v>
      </c>
      <c r="M93" s="47"/>
      <c r="N93" s="47"/>
      <c r="O93" s="47"/>
      <c r="P93" s="47"/>
      <c r="Q93" s="47"/>
      <c r="R93" s="47"/>
      <c r="S93" s="47"/>
      <c r="T93" s="47"/>
      <c r="U93" s="47"/>
      <c r="V93" s="48"/>
      <c r="W93" s="48"/>
      <c r="X93" s="48"/>
      <c r="Y93" s="47"/>
      <c r="Z93" s="48"/>
      <c r="AA93" s="48"/>
      <c r="AB93" s="48"/>
      <c r="AC93" s="47"/>
      <c r="AD93" s="48"/>
      <c r="AE93" s="48"/>
      <c r="AF93" s="48"/>
      <c r="AG93" s="47"/>
      <c r="AH93" s="48"/>
      <c r="AI93" s="48"/>
      <c r="AJ93" s="48"/>
      <c r="AK93" s="47"/>
      <c r="AL93" s="48"/>
      <c r="AM93" s="48"/>
      <c r="AN93" s="48"/>
      <c r="AO93" s="47"/>
      <c r="AP93" s="48"/>
      <c r="AQ93" s="48"/>
      <c r="AR93" s="48"/>
      <c r="AS93" s="47"/>
      <c r="AT93" s="48"/>
      <c r="AU93" s="21"/>
      <c r="AV93" s="21"/>
    </row>
    <row r="94" spans="1:48" s="2" customFormat="1" x14ac:dyDescent="0.25">
      <c r="A94" s="21" t="s">
        <v>126</v>
      </c>
      <c r="B94" s="21" t="s">
        <v>127</v>
      </c>
      <c r="C94" s="44">
        <v>4.166666666666663E-2</v>
      </c>
      <c r="D94" s="33">
        <v>0.17351997666958296</v>
      </c>
      <c r="E94" s="44">
        <f t="shared" si="1"/>
        <v>7.2299990278992836E-3</v>
      </c>
      <c r="F94" s="26">
        <v>42179</v>
      </c>
      <c r="G94" s="45">
        <v>0.90763888888888899</v>
      </c>
      <c r="H94" s="21" t="s">
        <v>126</v>
      </c>
      <c r="I94" s="21" t="s">
        <v>128</v>
      </c>
      <c r="J94" s="46"/>
      <c r="K94" s="46">
        <v>28381</v>
      </c>
      <c r="L94" s="21" t="s">
        <v>42</v>
      </c>
      <c r="M94" s="47"/>
      <c r="N94" s="47"/>
      <c r="O94" s="47"/>
      <c r="P94" s="47"/>
      <c r="Q94" s="47"/>
      <c r="R94" s="47"/>
      <c r="S94" s="47"/>
      <c r="T94" s="47"/>
      <c r="U94" s="47"/>
      <c r="V94" s="48"/>
      <c r="W94" s="48"/>
      <c r="X94" s="48"/>
      <c r="Y94" s="47"/>
      <c r="Z94" s="48"/>
      <c r="AA94" s="48"/>
      <c r="AB94" s="48"/>
      <c r="AC94" s="47"/>
      <c r="AD94" s="48"/>
      <c r="AE94" s="48"/>
      <c r="AF94" s="48"/>
      <c r="AG94" s="47"/>
      <c r="AH94" s="48"/>
      <c r="AI94" s="48"/>
      <c r="AJ94" s="48"/>
      <c r="AK94" s="47"/>
      <c r="AL94" s="48"/>
      <c r="AM94" s="48"/>
      <c r="AN94" s="48"/>
      <c r="AO94" s="47"/>
      <c r="AP94" s="48"/>
      <c r="AQ94" s="48"/>
      <c r="AR94" s="48"/>
      <c r="AS94" s="47"/>
      <c r="AT94" s="48"/>
      <c r="AU94" s="21"/>
      <c r="AV94" s="21"/>
    </row>
    <row r="95" spans="1:48" s="2" customFormat="1" x14ac:dyDescent="0.25">
      <c r="A95" s="21" t="s">
        <v>129</v>
      </c>
      <c r="B95" s="21" t="s">
        <v>130</v>
      </c>
      <c r="C95" s="44">
        <v>4.166666666666663E-2</v>
      </c>
      <c r="D95" s="33">
        <v>0.22847404491105278</v>
      </c>
      <c r="E95" s="44">
        <f t="shared" si="1"/>
        <v>9.5197518712938564E-3</v>
      </c>
      <c r="F95" s="26">
        <v>42179</v>
      </c>
      <c r="G95" s="45">
        <v>0.97222222222222221</v>
      </c>
      <c r="H95" s="21" t="s">
        <v>129</v>
      </c>
      <c r="I95" s="21">
        <v>0</v>
      </c>
      <c r="J95" s="46"/>
      <c r="K95" s="46">
        <v>27858</v>
      </c>
      <c r="L95" s="21" t="s">
        <v>42</v>
      </c>
      <c r="M95" s="47"/>
      <c r="N95" s="47"/>
      <c r="O95" s="47"/>
      <c r="P95" s="47"/>
      <c r="Q95" s="47"/>
      <c r="R95" s="47"/>
      <c r="S95" s="47"/>
      <c r="T95" s="47"/>
      <c r="U95" s="47"/>
      <c r="V95" s="48"/>
      <c r="W95" s="48"/>
      <c r="X95" s="48"/>
      <c r="Y95" s="47"/>
      <c r="Z95" s="48"/>
      <c r="AA95" s="48"/>
      <c r="AB95" s="48"/>
      <c r="AC95" s="47"/>
      <c r="AD95" s="48"/>
      <c r="AE95" s="48"/>
      <c r="AF95" s="48"/>
      <c r="AG95" s="47"/>
      <c r="AH95" s="48"/>
      <c r="AI95" s="48"/>
      <c r="AJ95" s="48"/>
      <c r="AK95" s="47"/>
      <c r="AL95" s="48"/>
      <c r="AM95" s="48"/>
      <c r="AN95" s="48"/>
      <c r="AO95" s="47"/>
      <c r="AP95" s="48"/>
      <c r="AQ95" s="48"/>
      <c r="AR95" s="48"/>
      <c r="AS95" s="47"/>
      <c r="AT95" s="48"/>
      <c r="AU95" s="21"/>
      <c r="AV95" s="21"/>
    </row>
    <row r="96" spans="1:48" s="2" customFormat="1" x14ac:dyDescent="0.25">
      <c r="A96" s="21" t="s">
        <v>131</v>
      </c>
      <c r="B96" s="21" t="s">
        <v>132</v>
      </c>
      <c r="C96" s="44">
        <v>4.5138888888888951E-2</v>
      </c>
      <c r="D96" s="33">
        <v>0.46932835318662092</v>
      </c>
      <c r="E96" s="44">
        <f t="shared" si="1"/>
        <v>2.1184960386896112E-2</v>
      </c>
      <c r="F96" s="26">
        <v>42179</v>
      </c>
      <c r="G96" s="45">
        <v>0.97222222222222221</v>
      </c>
      <c r="H96" s="21" t="s">
        <v>131</v>
      </c>
      <c r="I96" s="21">
        <v>0</v>
      </c>
      <c r="J96" s="46"/>
      <c r="K96" s="46">
        <v>27858</v>
      </c>
      <c r="L96" s="21" t="s">
        <v>42</v>
      </c>
      <c r="M96" s="47"/>
      <c r="N96" s="47"/>
      <c r="O96" s="47"/>
      <c r="P96" s="47"/>
      <c r="Q96" s="47"/>
      <c r="R96" s="47"/>
      <c r="S96" s="47"/>
      <c r="T96" s="47"/>
      <c r="U96" s="47"/>
      <c r="V96" s="48"/>
      <c r="W96" s="48"/>
      <c r="X96" s="48"/>
      <c r="Y96" s="47"/>
      <c r="Z96" s="48"/>
      <c r="AA96" s="48"/>
      <c r="AB96" s="48"/>
      <c r="AC96" s="47"/>
      <c r="AD96" s="48"/>
      <c r="AE96" s="48"/>
      <c r="AF96" s="48"/>
      <c r="AG96" s="47"/>
      <c r="AH96" s="48"/>
      <c r="AI96" s="48"/>
      <c r="AJ96" s="48"/>
      <c r="AK96" s="47"/>
      <c r="AL96" s="48"/>
      <c r="AM96" s="48"/>
      <c r="AN96" s="48"/>
      <c r="AO96" s="47"/>
      <c r="AP96" s="48"/>
      <c r="AQ96" s="48"/>
      <c r="AR96" s="48"/>
      <c r="AS96" s="47"/>
      <c r="AT96" s="48"/>
      <c r="AU96" s="21"/>
      <c r="AV96" s="21"/>
    </row>
    <row r="97" spans="1:48" s="2" customFormat="1" x14ac:dyDescent="0.25">
      <c r="A97" s="21" t="s">
        <v>133</v>
      </c>
      <c r="B97" s="21" t="s">
        <v>134</v>
      </c>
      <c r="C97" s="44">
        <v>4.5138888888888951E-2</v>
      </c>
      <c r="D97" s="33">
        <v>0.39815936469479773</v>
      </c>
      <c r="E97" s="44">
        <f t="shared" si="1"/>
        <v>1.797247132302909E-2</v>
      </c>
      <c r="F97" s="26">
        <v>42180</v>
      </c>
      <c r="G97" s="45">
        <v>0.83750000000000002</v>
      </c>
      <c r="H97" s="21" t="s">
        <v>133</v>
      </c>
      <c r="I97" s="21">
        <v>0</v>
      </c>
      <c r="J97" s="46"/>
      <c r="K97" s="46">
        <v>19239</v>
      </c>
      <c r="L97" s="21" t="s">
        <v>42</v>
      </c>
      <c r="M97" s="47"/>
      <c r="N97" s="47"/>
      <c r="O97" s="47"/>
      <c r="P97" s="47"/>
      <c r="Q97" s="47"/>
      <c r="R97" s="47"/>
      <c r="S97" s="47"/>
      <c r="T97" s="47"/>
      <c r="U97" s="47"/>
      <c r="V97" s="48"/>
      <c r="W97" s="48"/>
      <c r="X97" s="48"/>
      <c r="Y97" s="47"/>
      <c r="Z97" s="48"/>
      <c r="AA97" s="48"/>
      <c r="AB97" s="48"/>
      <c r="AC97" s="47"/>
      <c r="AD97" s="48"/>
      <c r="AE97" s="48"/>
      <c r="AF97" s="48"/>
      <c r="AG97" s="47"/>
      <c r="AH97" s="48"/>
      <c r="AI97" s="48"/>
      <c r="AJ97" s="48"/>
      <c r="AK97" s="47"/>
      <c r="AL97" s="48"/>
      <c r="AM97" s="48"/>
      <c r="AN97" s="48"/>
      <c r="AO97" s="47"/>
      <c r="AP97" s="48"/>
      <c r="AQ97" s="48"/>
      <c r="AR97" s="48"/>
      <c r="AS97" s="47"/>
      <c r="AT97" s="48"/>
      <c r="AU97" s="21"/>
      <c r="AV97" s="21"/>
    </row>
    <row r="98" spans="1:48" s="2" customFormat="1" x14ac:dyDescent="0.25">
      <c r="A98" s="21" t="s">
        <v>135</v>
      </c>
      <c r="B98" s="21" t="s">
        <v>136</v>
      </c>
      <c r="C98" s="44">
        <v>4.1666666666666741E-2</v>
      </c>
      <c r="D98" s="33">
        <v>0.44437153689122194</v>
      </c>
      <c r="E98" s="44">
        <f t="shared" si="1"/>
        <v>1.8515480703800945E-2</v>
      </c>
      <c r="F98" s="26">
        <v>42180</v>
      </c>
      <c r="G98" s="45">
        <v>0.83750000000000002</v>
      </c>
      <c r="H98" s="21" t="s">
        <v>135</v>
      </c>
      <c r="I98" s="21">
        <v>0</v>
      </c>
      <c r="J98" s="46"/>
      <c r="K98" s="46">
        <v>19239</v>
      </c>
      <c r="L98" s="21" t="s">
        <v>42</v>
      </c>
      <c r="M98" s="47"/>
      <c r="N98" s="47"/>
      <c r="O98" s="47"/>
      <c r="P98" s="47"/>
      <c r="Q98" s="47"/>
      <c r="R98" s="47"/>
      <c r="S98" s="47"/>
      <c r="T98" s="47"/>
      <c r="U98" s="47"/>
      <c r="V98" s="48"/>
      <c r="W98" s="48"/>
      <c r="X98" s="48"/>
      <c r="Y98" s="47"/>
      <c r="Z98" s="48"/>
      <c r="AA98" s="48"/>
      <c r="AB98" s="48"/>
      <c r="AC98" s="47"/>
      <c r="AD98" s="48"/>
      <c r="AE98" s="48"/>
      <c r="AF98" s="48"/>
      <c r="AG98" s="47"/>
      <c r="AH98" s="48"/>
      <c r="AI98" s="48"/>
      <c r="AJ98" s="48"/>
      <c r="AK98" s="47"/>
      <c r="AL98" s="48"/>
      <c r="AM98" s="48"/>
      <c r="AN98" s="48"/>
      <c r="AO98" s="47"/>
      <c r="AP98" s="48"/>
      <c r="AQ98" s="48"/>
      <c r="AR98" s="48"/>
      <c r="AS98" s="47"/>
      <c r="AT98" s="48"/>
      <c r="AU98" s="21"/>
      <c r="AV98" s="21"/>
    </row>
    <row r="99" spans="1:48" s="2" customFormat="1" x14ac:dyDescent="0.25">
      <c r="A99" s="21" t="s">
        <v>137</v>
      </c>
      <c r="B99" s="21" t="s">
        <v>138</v>
      </c>
      <c r="C99" s="44">
        <v>4.1666666666666741E-2</v>
      </c>
      <c r="D99" s="33">
        <v>0.65024424030329531</v>
      </c>
      <c r="E99" s="44">
        <f t="shared" si="1"/>
        <v>2.7093510012637354E-2</v>
      </c>
      <c r="F99" s="26">
        <v>42180</v>
      </c>
      <c r="G99" s="45">
        <v>0.89861111111111114</v>
      </c>
      <c r="H99" s="21" t="s">
        <v>137</v>
      </c>
      <c r="I99" s="21">
        <v>0</v>
      </c>
      <c r="J99" s="46"/>
      <c r="K99" s="46">
        <v>19087</v>
      </c>
      <c r="L99" s="21" t="s">
        <v>42</v>
      </c>
      <c r="M99" s="47"/>
      <c r="N99" s="47"/>
      <c r="O99" s="47"/>
      <c r="P99" s="47"/>
      <c r="Q99" s="47"/>
      <c r="R99" s="47"/>
      <c r="S99" s="47"/>
      <c r="T99" s="47"/>
      <c r="U99" s="47"/>
      <c r="V99" s="48"/>
      <c r="W99" s="48"/>
      <c r="X99" s="48"/>
      <c r="Y99" s="47"/>
      <c r="Z99" s="48"/>
      <c r="AA99" s="48"/>
      <c r="AB99" s="48"/>
      <c r="AC99" s="47"/>
      <c r="AD99" s="48"/>
      <c r="AE99" s="48"/>
      <c r="AF99" s="48"/>
      <c r="AG99" s="47"/>
      <c r="AH99" s="48"/>
      <c r="AI99" s="48"/>
      <c r="AJ99" s="48"/>
      <c r="AK99" s="47"/>
      <c r="AL99" s="48"/>
      <c r="AM99" s="48"/>
      <c r="AN99" s="48"/>
      <c r="AO99" s="47"/>
      <c r="AP99" s="48"/>
      <c r="AQ99" s="48"/>
      <c r="AR99" s="48"/>
      <c r="AS99" s="47"/>
      <c r="AT99" s="48"/>
      <c r="AU99" s="21"/>
      <c r="AV99" s="21"/>
    </row>
    <row r="100" spans="1:48" s="2" customFormat="1" x14ac:dyDescent="0.25">
      <c r="A100" s="21" t="s">
        <v>139</v>
      </c>
      <c r="B100" s="21" t="s">
        <v>140</v>
      </c>
      <c r="C100" s="44">
        <v>4.1666666666666741E-2</v>
      </c>
      <c r="D100" s="33">
        <v>0.89083916593759116</v>
      </c>
      <c r="E100" s="44">
        <f t="shared" si="1"/>
        <v>3.7118298580733032E-2</v>
      </c>
      <c r="F100" s="26">
        <v>42180</v>
      </c>
      <c r="G100" s="45">
        <v>0.94027777777777799</v>
      </c>
      <c r="H100" s="21" t="s">
        <v>139</v>
      </c>
      <c r="I100" s="21">
        <v>0</v>
      </c>
      <c r="J100" s="46"/>
      <c r="K100" s="46">
        <v>19087</v>
      </c>
      <c r="L100" s="21" t="s">
        <v>42</v>
      </c>
      <c r="M100" s="47"/>
      <c r="N100" s="47"/>
      <c r="O100" s="47"/>
      <c r="P100" s="47"/>
      <c r="Q100" s="47"/>
      <c r="R100" s="47"/>
      <c r="S100" s="47"/>
      <c r="T100" s="47"/>
      <c r="U100" s="47"/>
      <c r="V100" s="48"/>
      <c r="W100" s="48"/>
      <c r="X100" s="48"/>
      <c r="Y100" s="47"/>
      <c r="Z100" s="48"/>
      <c r="AA100" s="48"/>
      <c r="AB100" s="48"/>
      <c r="AC100" s="47"/>
      <c r="AD100" s="48"/>
      <c r="AE100" s="48"/>
      <c r="AF100" s="48"/>
      <c r="AG100" s="47"/>
      <c r="AH100" s="48"/>
      <c r="AI100" s="48"/>
      <c r="AJ100" s="48"/>
      <c r="AK100" s="47"/>
      <c r="AL100" s="48"/>
      <c r="AM100" s="48"/>
      <c r="AN100" s="48"/>
      <c r="AO100" s="47"/>
      <c r="AP100" s="48"/>
      <c r="AQ100" s="48"/>
      <c r="AR100" s="48"/>
      <c r="AS100" s="47"/>
      <c r="AT100" s="48"/>
      <c r="AU100" s="21"/>
      <c r="AV100" s="21"/>
    </row>
    <row r="101" spans="1:48" s="2" customFormat="1" x14ac:dyDescent="0.25">
      <c r="A101" s="21" t="s">
        <v>32</v>
      </c>
      <c r="B101" s="21" t="s">
        <v>33</v>
      </c>
      <c r="C101" s="44">
        <v>4.1666666666666741E-2</v>
      </c>
      <c r="D101" s="33">
        <v>0.53404782735491396</v>
      </c>
      <c r="E101" s="44">
        <f t="shared" si="1"/>
        <v>2.2251992806454787E-2</v>
      </c>
      <c r="F101" s="26">
        <v>42181</v>
      </c>
      <c r="G101" s="45">
        <v>0.99652777777777779</v>
      </c>
      <c r="H101" s="21" t="s">
        <v>32</v>
      </c>
      <c r="I101" s="21" t="s">
        <v>34</v>
      </c>
      <c r="J101" s="46">
        <v>448</v>
      </c>
      <c r="K101" s="46">
        <v>15605</v>
      </c>
      <c r="L101" s="21" t="s">
        <v>35</v>
      </c>
      <c r="M101" s="47">
        <v>1</v>
      </c>
      <c r="N101" s="47">
        <f>D101*$R$126</f>
        <v>961.28608923884508</v>
      </c>
      <c r="O101" s="47" t="s">
        <v>36</v>
      </c>
      <c r="P101" s="47" t="s">
        <v>37</v>
      </c>
      <c r="Q101" s="47"/>
      <c r="R101" s="47"/>
      <c r="S101" s="47"/>
      <c r="T101" s="47"/>
      <c r="U101" s="47"/>
      <c r="V101" s="48"/>
      <c r="W101" s="48"/>
      <c r="X101" s="48"/>
      <c r="Y101" s="47"/>
      <c r="Z101" s="48"/>
      <c r="AA101" s="48"/>
      <c r="AB101" s="48"/>
      <c r="AC101" s="47">
        <v>13</v>
      </c>
      <c r="AD101" s="48">
        <f>D101*10800</f>
        <v>5767.7165354330709</v>
      </c>
      <c r="AE101" s="48" t="s">
        <v>38</v>
      </c>
      <c r="AF101" s="48" t="s">
        <v>39</v>
      </c>
      <c r="AG101" s="47"/>
      <c r="AH101" s="48"/>
      <c r="AI101" s="48"/>
      <c r="AJ101" s="48"/>
      <c r="AK101" s="47"/>
      <c r="AL101" s="48"/>
      <c r="AM101" s="48"/>
      <c r="AN101" s="48"/>
      <c r="AO101" s="47"/>
      <c r="AP101" s="48"/>
      <c r="AQ101" s="48"/>
      <c r="AR101" s="48"/>
      <c r="AS101" s="47"/>
      <c r="AT101" s="48"/>
      <c r="AU101" s="21"/>
      <c r="AV101" s="21"/>
    </row>
    <row r="102" spans="1:48" s="2" customFormat="1" x14ac:dyDescent="0.25">
      <c r="A102" s="21" t="s">
        <v>141</v>
      </c>
      <c r="B102" s="21" t="s">
        <v>142</v>
      </c>
      <c r="C102" s="44">
        <v>4.1666666666666741E-2</v>
      </c>
      <c r="D102" s="33">
        <v>1.4615230387868183</v>
      </c>
      <c r="E102" s="44">
        <f t="shared" si="1"/>
        <v>6.0896793282784203E-2</v>
      </c>
      <c r="F102" s="26">
        <v>42181</v>
      </c>
      <c r="G102" s="45">
        <v>0.92708333333333337</v>
      </c>
      <c r="H102" s="21" t="s">
        <v>141</v>
      </c>
      <c r="I102" s="21" t="s">
        <v>143</v>
      </c>
      <c r="J102" s="46">
        <v>496</v>
      </c>
      <c r="K102" s="46">
        <v>15600</v>
      </c>
      <c r="L102" s="21" t="s">
        <v>18</v>
      </c>
      <c r="M102" s="47">
        <v>99</v>
      </c>
      <c r="N102" s="47">
        <f>D102*$R$126</f>
        <v>2630.7414698162729</v>
      </c>
      <c r="O102" s="47" t="s">
        <v>144</v>
      </c>
      <c r="P102" s="47" t="s">
        <v>145</v>
      </c>
      <c r="Q102" s="47">
        <v>1</v>
      </c>
      <c r="R102" s="47">
        <f>D102*5400</f>
        <v>7892.2244094488187</v>
      </c>
      <c r="S102" s="47"/>
      <c r="T102" s="47"/>
      <c r="U102" s="47">
        <v>13</v>
      </c>
      <c r="V102" s="48">
        <f>D102*7200</f>
        <v>10522.965879265092</v>
      </c>
      <c r="W102" s="48"/>
      <c r="X102" s="48"/>
      <c r="Y102" s="47">
        <v>5</v>
      </c>
      <c r="Z102" s="48">
        <f>D102*9000</f>
        <v>13153.707349081365</v>
      </c>
      <c r="AA102" s="48"/>
      <c r="AB102" s="48"/>
      <c r="AC102" s="47"/>
      <c r="AD102" s="48"/>
      <c r="AE102" s="48"/>
      <c r="AF102" s="48"/>
      <c r="AG102" s="47">
        <v>1</v>
      </c>
      <c r="AH102" s="48">
        <f>D102*18000</f>
        <v>26307.414698162731</v>
      </c>
      <c r="AI102" s="48"/>
      <c r="AJ102" s="48"/>
      <c r="AK102" s="47"/>
      <c r="AL102" s="48"/>
      <c r="AM102" s="48"/>
      <c r="AN102" s="48"/>
      <c r="AO102" s="47"/>
      <c r="AP102" s="48"/>
      <c r="AQ102" s="48"/>
      <c r="AR102" s="48"/>
      <c r="AS102" s="47"/>
      <c r="AT102" s="48"/>
      <c r="AU102" s="21"/>
      <c r="AV102" s="21"/>
    </row>
    <row r="103" spans="1:48" s="2" customFormat="1" x14ac:dyDescent="0.25">
      <c r="A103" s="21" t="s">
        <v>146</v>
      </c>
      <c r="B103" s="21" t="s">
        <v>147</v>
      </c>
      <c r="C103" s="44">
        <v>3.9583333333333304E-2</v>
      </c>
      <c r="D103" s="33">
        <v>0.27110098079845285</v>
      </c>
      <c r="E103" s="44">
        <f t="shared" si="1"/>
        <v>1.0731080489938752E-2</v>
      </c>
      <c r="F103" s="26">
        <v>42181</v>
      </c>
      <c r="G103" s="45">
        <v>0.92708333333333337</v>
      </c>
      <c r="H103" s="21" t="s">
        <v>146</v>
      </c>
      <c r="I103" s="21" t="s">
        <v>148</v>
      </c>
      <c r="J103" s="46">
        <v>490</v>
      </c>
      <c r="K103" s="46">
        <v>15600</v>
      </c>
      <c r="L103" s="21" t="s">
        <v>18</v>
      </c>
      <c r="M103" s="47">
        <v>52</v>
      </c>
      <c r="N103" s="47">
        <f>D103*$R$126</f>
        <v>487.98176543721513</v>
      </c>
      <c r="O103" s="47" t="s">
        <v>149</v>
      </c>
      <c r="P103" s="47" t="s">
        <v>150</v>
      </c>
      <c r="Q103" s="47"/>
      <c r="R103" s="47"/>
      <c r="S103" s="47"/>
      <c r="T103" s="47"/>
      <c r="U103" s="47">
        <v>37</v>
      </c>
      <c r="V103" s="48">
        <f>D103*7200</f>
        <v>1951.9270617488605</v>
      </c>
      <c r="W103" s="48" t="s">
        <v>151</v>
      </c>
      <c r="X103" s="48" t="s">
        <v>152</v>
      </c>
      <c r="Y103" s="47">
        <v>26</v>
      </c>
      <c r="Z103" s="48">
        <f>D103*9000</f>
        <v>2439.9088271860755</v>
      </c>
      <c r="AA103" s="48" t="s">
        <v>153</v>
      </c>
      <c r="AB103" s="48" t="s">
        <v>154</v>
      </c>
      <c r="AC103" s="47"/>
      <c r="AD103" s="48"/>
      <c r="AE103" s="48"/>
      <c r="AF103" s="48"/>
      <c r="AG103" s="47">
        <v>2</v>
      </c>
      <c r="AH103" s="48">
        <f>D103*18000</f>
        <v>4879.8176543721511</v>
      </c>
      <c r="AI103" s="48"/>
      <c r="AJ103" s="48"/>
      <c r="AK103" s="47"/>
      <c r="AL103" s="48"/>
      <c r="AM103" s="48"/>
      <c r="AN103" s="48"/>
      <c r="AO103" s="47"/>
      <c r="AP103" s="48"/>
      <c r="AQ103" s="48"/>
      <c r="AR103" s="48"/>
      <c r="AS103" s="47"/>
      <c r="AT103" s="48"/>
      <c r="AU103" s="21"/>
      <c r="AV103" s="21"/>
    </row>
    <row r="104" spans="1:48" s="2" customFormat="1" x14ac:dyDescent="0.25">
      <c r="A104" s="21" t="s">
        <v>155</v>
      </c>
      <c r="B104" s="21" t="s">
        <v>156</v>
      </c>
      <c r="C104" s="44">
        <v>3.9583333333333304E-2</v>
      </c>
      <c r="D104" s="33">
        <v>0.73607849457414321</v>
      </c>
      <c r="E104" s="44">
        <f t="shared" si="1"/>
        <v>2.9136440410226481E-2</v>
      </c>
      <c r="F104" s="26">
        <v>42181</v>
      </c>
      <c r="G104" s="45">
        <v>0.99652777777777779</v>
      </c>
      <c r="H104" s="21" t="s">
        <v>155</v>
      </c>
      <c r="I104" s="21" t="s">
        <v>95</v>
      </c>
      <c r="J104" s="46">
        <v>450</v>
      </c>
      <c r="K104" s="46">
        <v>15605</v>
      </c>
      <c r="L104" s="21" t="s">
        <v>35</v>
      </c>
      <c r="M104" s="47">
        <v>1</v>
      </c>
      <c r="N104" s="47">
        <f>D104*$R$126</f>
        <v>1324.9412902334577</v>
      </c>
      <c r="O104" s="47" t="s">
        <v>157</v>
      </c>
      <c r="P104" s="47" t="s">
        <v>158</v>
      </c>
      <c r="Q104" s="47"/>
      <c r="R104" s="47"/>
      <c r="S104" s="47"/>
      <c r="T104" s="47"/>
      <c r="U104" s="47"/>
      <c r="V104" s="48"/>
      <c r="W104" s="48"/>
      <c r="X104" s="48"/>
      <c r="Y104" s="47"/>
      <c r="Z104" s="48"/>
      <c r="AA104" s="48"/>
      <c r="AB104" s="48"/>
      <c r="AC104" s="47"/>
      <c r="AD104" s="48"/>
      <c r="AE104" s="48"/>
      <c r="AF104" s="48"/>
      <c r="AG104" s="47">
        <v>1</v>
      </c>
      <c r="AH104" s="48">
        <f>D104*18000</f>
        <v>13249.412902334578</v>
      </c>
      <c r="AI104" s="48" t="s">
        <v>159</v>
      </c>
      <c r="AJ104" s="48" t="s">
        <v>160</v>
      </c>
      <c r="AK104" s="47"/>
      <c r="AL104" s="48"/>
      <c r="AM104" s="48"/>
      <c r="AN104" s="48"/>
      <c r="AO104" s="47"/>
      <c r="AP104" s="48"/>
      <c r="AQ104" s="48"/>
      <c r="AR104" s="48"/>
      <c r="AS104" s="47"/>
      <c r="AT104" s="48"/>
      <c r="AU104" s="21"/>
      <c r="AV104" s="21"/>
    </row>
    <row r="105" spans="1:48" s="2" customFormat="1" x14ac:dyDescent="0.25">
      <c r="A105" s="21" t="s">
        <v>242</v>
      </c>
      <c r="B105" s="21" t="s">
        <v>243</v>
      </c>
      <c r="C105" s="44">
        <v>4.1666666666666741E-2</v>
      </c>
      <c r="D105" s="33">
        <v>0.88272820064158641</v>
      </c>
      <c r="E105" s="44">
        <f t="shared" si="1"/>
        <v>3.6780341693399499E-2</v>
      </c>
      <c r="F105" s="26">
        <v>42182</v>
      </c>
      <c r="G105" s="45">
        <v>0.83333333333333337</v>
      </c>
      <c r="H105" s="21" t="s">
        <v>242</v>
      </c>
      <c r="I105" s="21">
        <v>0</v>
      </c>
      <c r="J105" s="46"/>
      <c r="K105" s="46">
        <v>13901</v>
      </c>
      <c r="L105" s="21" t="s">
        <v>42</v>
      </c>
      <c r="M105" s="47"/>
      <c r="N105" s="47"/>
      <c r="O105" s="47"/>
      <c r="P105" s="47"/>
      <c r="Q105" s="47"/>
      <c r="R105" s="47"/>
      <c r="S105" s="47"/>
      <c r="T105" s="47"/>
      <c r="U105" s="47"/>
      <c r="V105" s="48"/>
      <c r="W105" s="48"/>
      <c r="X105" s="48"/>
      <c r="Y105" s="47"/>
      <c r="Z105" s="48"/>
      <c r="AA105" s="48"/>
      <c r="AB105" s="48"/>
      <c r="AC105" s="47"/>
      <c r="AD105" s="48"/>
      <c r="AE105" s="48"/>
      <c r="AF105" s="48"/>
      <c r="AG105" s="47"/>
      <c r="AH105" s="48"/>
      <c r="AI105" s="48"/>
      <c r="AJ105" s="48"/>
      <c r="AK105" s="47"/>
      <c r="AL105" s="48"/>
      <c r="AM105" s="48"/>
      <c r="AN105" s="48"/>
      <c r="AO105" s="47"/>
      <c r="AP105" s="48"/>
      <c r="AQ105" s="48"/>
      <c r="AR105" s="48"/>
      <c r="AS105" s="47"/>
      <c r="AT105" s="48"/>
      <c r="AU105" s="21"/>
      <c r="AV105" s="21"/>
    </row>
    <row r="106" spans="1:48" s="2" customFormat="1" x14ac:dyDescent="0.25">
      <c r="A106" s="21" t="s">
        <v>244</v>
      </c>
      <c r="B106" s="21" t="s">
        <v>245</v>
      </c>
      <c r="C106" s="44">
        <v>4.166666666666663E-2</v>
      </c>
      <c r="D106" s="33">
        <v>1.3674722951297755</v>
      </c>
      <c r="E106" s="44">
        <f t="shared" si="1"/>
        <v>5.6978012297073929E-2</v>
      </c>
      <c r="F106" s="26">
        <v>42182</v>
      </c>
      <c r="G106" s="45">
        <v>0.83333333333333337</v>
      </c>
      <c r="H106" s="21" t="s">
        <v>244</v>
      </c>
      <c r="I106" s="21">
        <v>0</v>
      </c>
      <c r="J106" s="46"/>
      <c r="K106" s="46">
        <v>13901</v>
      </c>
      <c r="L106" s="21" t="s">
        <v>42</v>
      </c>
      <c r="M106" s="47"/>
      <c r="N106" s="47"/>
      <c r="O106" s="47"/>
      <c r="P106" s="47"/>
      <c r="Q106" s="47"/>
      <c r="R106" s="47"/>
      <c r="S106" s="47"/>
      <c r="T106" s="47"/>
      <c r="U106" s="47"/>
      <c r="V106" s="48"/>
      <c r="W106" s="48"/>
      <c r="X106" s="48"/>
      <c r="Y106" s="47"/>
      <c r="Z106" s="48"/>
      <c r="AA106" s="48"/>
      <c r="AB106" s="48"/>
      <c r="AC106" s="47"/>
      <c r="AD106" s="48"/>
      <c r="AE106" s="48"/>
      <c r="AF106" s="48"/>
      <c r="AG106" s="47"/>
      <c r="AH106" s="48"/>
      <c r="AI106" s="48"/>
      <c r="AJ106" s="48"/>
      <c r="AK106" s="47"/>
      <c r="AL106" s="48"/>
      <c r="AM106" s="48"/>
      <c r="AN106" s="48"/>
      <c r="AO106" s="47"/>
      <c r="AP106" s="48"/>
      <c r="AQ106" s="48"/>
      <c r="AR106" s="48"/>
      <c r="AS106" s="47"/>
      <c r="AT106" s="48"/>
      <c r="AU106" s="21"/>
      <c r="AV106" s="21"/>
    </row>
    <row r="107" spans="1:48" s="2" customFormat="1" x14ac:dyDescent="0.25">
      <c r="A107" s="21" t="s">
        <v>246</v>
      </c>
      <c r="B107" s="21" t="s">
        <v>247</v>
      </c>
      <c r="C107" s="44">
        <v>4.166666666666663E-2</v>
      </c>
      <c r="D107" s="33">
        <v>1.9418015456401281</v>
      </c>
      <c r="E107" s="44">
        <f t="shared" si="1"/>
        <v>8.0908397735005258E-2</v>
      </c>
      <c r="F107" s="26">
        <v>42182</v>
      </c>
      <c r="G107" s="45">
        <v>0.88888888888888884</v>
      </c>
      <c r="H107" s="21" t="s">
        <v>246</v>
      </c>
      <c r="I107" s="21">
        <v>0</v>
      </c>
      <c r="J107" s="46"/>
      <c r="K107" s="46">
        <v>14932</v>
      </c>
      <c r="L107" s="21" t="s">
        <v>42</v>
      </c>
      <c r="M107" s="47"/>
      <c r="N107" s="47"/>
      <c r="O107" s="47"/>
      <c r="P107" s="47"/>
      <c r="Q107" s="47"/>
      <c r="R107" s="47"/>
      <c r="S107" s="47"/>
      <c r="T107" s="47"/>
      <c r="U107" s="47"/>
      <c r="V107" s="48"/>
      <c r="W107" s="48"/>
      <c r="X107" s="48"/>
      <c r="Y107" s="47"/>
      <c r="Z107" s="48"/>
      <c r="AA107" s="48"/>
      <c r="AB107" s="48"/>
      <c r="AC107" s="47"/>
      <c r="AD107" s="48"/>
      <c r="AE107" s="48"/>
      <c r="AF107" s="48"/>
      <c r="AG107" s="47"/>
      <c r="AH107" s="48"/>
      <c r="AI107" s="48"/>
      <c r="AJ107" s="48"/>
      <c r="AK107" s="47"/>
      <c r="AL107" s="48"/>
      <c r="AM107" s="48"/>
      <c r="AN107" s="48"/>
      <c r="AO107" s="47"/>
      <c r="AP107" s="48"/>
      <c r="AQ107" s="48"/>
      <c r="AR107" s="48"/>
      <c r="AS107" s="47"/>
      <c r="AT107" s="48"/>
      <c r="AU107" s="21"/>
      <c r="AV107" s="21"/>
    </row>
    <row r="108" spans="1:48" s="2" customFormat="1" x14ac:dyDescent="0.25">
      <c r="A108" s="21" t="s">
        <v>248</v>
      </c>
      <c r="B108" s="21" t="s">
        <v>249</v>
      </c>
      <c r="C108" s="44">
        <v>4.1666666666666741E-2</v>
      </c>
      <c r="D108" s="33">
        <v>0.40819116360454943</v>
      </c>
      <c r="E108" s="44">
        <f t="shared" si="1"/>
        <v>1.700796515018959E-2</v>
      </c>
      <c r="F108" s="26">
        <v>42182</v>
      </c>
      <c r="G108" s="45">
        <v>0.88888888888888884</v>
      </c>
      <c r="H108" s="21" t="s">
        <v>248</v>
      </c>
      <c r="I108" s="21">
        <v>0</v>
      </c>
      <c r="J108" s="46"/>
      <c r="K108" s="46">
        <v>14932</v>
      </c>
      <c r="L108" s="21" t="s">
        <v>42</v>
      </c>
      <c r="M108" s="47"/>
      <c r="N108" s="47"/>
      <c r="O108" s="47"/>
      <c r="P108" s="47"/>
      <c r="Q108" s="47"/>
      <c r="R108" s="47"/>
      <c r="S108" s="47"/>
      <c r="T108" s="47"/>
      <c r="U108" s="47"/>
      <c r="V108" s="48"/>
      <c r="W108" s="48"/>
      <c r="X108" s="48"/>
      <c r="Y108" s="47"/>
      <c r="Z108" s="48"/>
      <c r="AA108" s="48"/>
      <c r="AB108" s="48"/>
      <c r="AC108" s="47"/>
      <c r="AD108" s="48"/>
      <c r="AE108" s="48"/>
      <c r="AF108" s="48"/>
      <c r="AG108" s="47"/>
      <c r="AH108" s="48"/>
      <c r="AI108" s="48"/>
      <c r="AJ108" s="48"/>
      <c r="AK108" s="47"/>
      <c r="AL108" s="48"/>
      <c r="AM108" s="48"/>
      <c r="AN108" s="48"/>
      <c r="AO108" s="47"/>
      <c r="AP108" s="48"/>
      <c r="AQ108" s="48"/>
      <c r="AR108" s="48"/>
      <c r="AS108" s="47"/>
      <c r="AT108" s="48"/>
      <c r="AU108" s="21"/>
      <c r="AV108" s="21"/>
    </row>
    <row r="109" spans="1:48" s="2" customFormat="1" x14ac:dyDescent="0.25">
      <c r="A109" s="21" t="s">
        <v>40</v>
      </c>
      <c r="B109" s="21" t="s">
        <v>41</v>
      </c>
      <c r="C109" s="44">
        <v>4.1666666666666741E-2</v>
      </c>
      <c r="D109" s="33">
        <v>0.67466827063283763</v>
      </c>
      <c r="E109" s="44">
        <f t="shared" si="1"/>
        <v>2.811117794303495E-2</v>
      </c>
      <c r="F109" s="23">
        <v>42184</v>
      </c>
      <c r="G109" s="45">
        <v>0.86458333333333337</v>
      </c>
      <c r="H109" s="21" t="s">
        <v>40</v>
      </c>
      <c r="I109" s="21">
        <v>0</v>
      </c>
      <c r="J109" s="46"/>
      <c r="K109" s="46">
        <v>22293</v>
      </c>
      <c r="L109" s="21" t="s">
        <v>42</v>
      </c>
      <c r="M109" s="47"/>
      <c r="N109" s="47"/>
      <c r="O109" s="47"/>
      <c r="P109" s="47"/>
      <c r="Q109" s="47"/>
      <c r="R109" s="47"/>
      <c r="S109" s="47"/>
      <c r="T109" s="47"/>
      <c r="U109" s="47"/>
      <c r="V109" s="48"/>
      <c r="W109" s="48"/>
      <c r="X109" s="48"/>
      <c r="Y109" s="47"/>
      <c r="Z109" s="48"/>
      <c r="AA109" s="48"/>
      <c r="AB109" s="48"/>
      <c r="AC109" s="47"/>
      <c r="AD109" s="48"/>
      <c r="AE109" s="48"/>
      <c r="AF109" s="48"/>
      <c r="AG109" s="47"/>
      <c r="AH109" s="48"/>
      <c r="AI109" s="48"/>
      <c r="AJ109" s="48"/>
      <c r="AK109" s="47"/>
      <c r="AL109" s="48"/>
      <c r="AM109" s="48"/>
      <c r="AN109" s="48"/>
      <c r="AO109" s="47"/>
      <c r="AP109" s="48"/>
      <c r="AQ109" s="48"/>
      <c r="AR109" s="48"/>
      <c r="AS109" s="47"/>
      <c r="AT109" s="48"/>
      <c r="AU109" s="21"/>
      <c r="AV109" s="21"/>
    </row>
    <row r="110" spans="1:48" s="2" customFormat="1" x14ac:dyDescent="0.25">
      <c r="A110" s="21" t="s">
        <v>43</v>
      </c>
      <c r="B110" s="21" t="s">
        <v>44</v>
      </c>
      <c r="C110" s="44">
        <v>4.166666666666663E-2</v>
      </c>
      <c r="D110" s="33" t="s">
        <v>16</v>
      </c>
      <c r="E110" s="44"/>
      <c r="F110" s="23">
        <v>42184</v>
      </c>
      <c r="G110" s="45">
        <v>0.86458333333333337</v>
      </c>
      <c r="H110" s="21" t="s">
        <v>43</v>
      </c>
      <c r="I110" s="21">
        <v>0</v>
      </c>
      <c r="J110" s="46"/>
      <c r="K110" s="46">
        <v>22293</v>
      </c>
      <c r="L110" s="21" t="s">
        <v>42</v>
      </c>
      <c r="M110" s="47"/>
      <c r="N110" s="47"/>
      <c r="O110" s="47"/>
      <c r="P110" s="47"/>
      <c r="Q110" s="47"/>
      <c r="R110" s="47"/>
      <c r="S110" s="47"/>
      <c r="T110" s="47"/>
      <c r="U110" s="47"/>
      <c r="V110" s="48"/>
      <c r="W110" s="48"/>
      <c r="X110" s="48"/>
      <c r="Y110" s="47"/>
      <c r="Z110" s="48"/>
      <c r="AA110" s="48"/>
      <c r="AB110" s="48"/>
      <c r="AC110" s="47"/>
      <c r="AD110" s="48"/>
      <c r="AE110" s="48"/>
      <c r="AF110" s="48"/>
      <c r="AG110" s="47"/>
      <c r="AH110" s="48"/>
      <c r="AI110" s="48"/>
      <c r="AJ110" s="48"/>
      <c r="AK110" s="47"/>
      <c r="AL110" s="48"/>
      <c r="AM110" s="48"/>
      <c r="AN110" s="48"/>
      <c r="AO110" s="47"/>
      <c r="AP110" s="48"/>
      <c r="AQ110" s="48"/>
      <c r="AR110" s="48"/>
      <c r="AS110" s="47"/>
      <c r="AT110" s="48"/>
      <c r="AU110" s="21"/>
      <c r="AV110" s="21"/>
    </row>
    <row r="111" spans="1:48" s="2" customFormat="1" x14ac:dyDescent="0.25">
      <c r="A111" s="21" t="s">
        <v>45</v>
      </c>
      <c r="B111" s="21" t="s">
        <v>46</v>
      </c>
      <c r="C111" s="44">
        <v>4.166666666666663E-2</v>
      </c>
      <c r="D111" s="33">
        <v>0.51919291338582685</v>
      </c>
      <c r="E111" s="44">
        <f>D111*C111</f>
        <v>2.1633038057742766E-2</v>
      </c>
      <c r="F111" s="23">
        <v>42184</v>
      </c>
      <c r="G111" s="45">
        <v>0.9277777777777777</v>
      </c>
      <c r="H111" s="21" t="s">
        <v>45</v>
      </c>
      <c r="I111" s="21">
        <v>0</v>
      </c>
      <c r="J111" s="46"/>
      <c r="K111" s="46">
        <v>21105</v>
      </c>
      <c r="L111" s="21" t="s">
        <v>42</v>
      </c>
      <c r="M111" s="47"/>
      <c r="N111" s="47"/>
      <c r="O111" s="47"/>
      <c r="P111" s="47"/>
      <c r="Q111" s="47"/>
      <c r="R111" s="47"/>
      <c r="S111" s="47"/>
      <c r="T111" s="47"/>
      <c r="U111" s="47"/>
      <c r="V111" s="48"/>
      <c r="W111" s="48"/>
      <c r="X111" s="48"/>
      <c r="Y111" s="47"/>
      <c r="Z111" s="48"/>
      <c r="AA111" s="48"/>
      <c r="AB111" s="48"/>
      <c r="AC111" s="47"/>
      <c r="AD111" s="48"/>
      <c r="AE111" s="48"/>
      <c r="AF111" s="48"/>
      <c r="AG111" s="47"/>
      <c r="AH111" s="48"/>
      <c r="AI111" s="48"/>
      <c r="AJ111" s="48"/>
      <c r="AK111" s="47"/>
      <c r="AL111" s="48"/>
      <c r="AM111" s="48"/>
      <c r="AN111" s="48"/>
      <c r="AO111" s="47"/>
      <c r="AP111" s="48"/>
      <c r="AQ111" s="48"/>
      <c r="AR111" s="48"/>
      <c r="AS111" s="47"/>
      <c r="AT111" s="48"/>
      <c r="AU111" s="21"/>
      <c r="AV111" s="21"/>
    </row>
    <row r="112" spans="1:48" s="2" customFormat="1" x14ac:dyDescent="0.25">
      <c r="A112" s="21" t="s">
        <v>47</v>
      </c>
      <c r="B112" s="21" t="s">
        <v>48</v>
      </c>
      <c r="C112" s="44">
        <v>4.1666666666666741E-2</v>
      </c>
      <c r="D112" s="33">
        <v>0.87798920968212313</v>
      </c>
      <c r="E112" s="44">
        <f>D112*C112</f>
        <v>3.6582883736755195E-2</v>
      </c>
      <c r="F112" s="23">
        <v>42184</v>
      </c>
      <c r="G112" s="45">
        <v>0.9277777777777777</v>
      </c>
      <c r="H112" s="21" t="s">
        <v>47</v>
      </c>
      <c r="I112" s="21">
        <v>0</v>
      </c>
      <c r="J112" s="46"/>
      <c r="K112" s="46">
        <v>21105</v>
      </c>
      <c r="L112" s="21" t="s">
        <v>42</v>
      </c>
      <c r="M112" s="47"/>
      <c r="N112" s="47"/>
      <c r="O112" s="47"/>
      <c r="P112" s="47"/>
      <c r="Q112" s="47"/>
      <c r="R112" s="47"/>
      <c r="S112" s="47"/>
      <c r="T112" s="47"/>
      <c r="U112" s="47"/>
      <c r="V112" s="48"/>
      <c r="W112" s="48"/>
      <c r="X112" s="48"/>
      <c r="Y112" s="47"/>
      <c r="Z112" s="48"/>
      <c r="AA112" s="48"/>
      <c r="AB112" s="48"/>
      <c r="AC112" s="47"/>
      <c r="AD112" s="48"/>
      <c r="AE112" s="48"/>
      <c r="AF112" s="48"/>
      <c r="AG112" s="47"/>
      <c r="AH112" s="48"/>
      <c r="AI112" s="48"/>
      <c r="AJ112" s="48"/>
      <c r="AK112" s="47"/>
      <c r="AL112" s="48"/>
      <c r="AM112" s="48"/>
      <c r="AN112" s="48"/>
      <c r="AO112" s="47"/>
      <c r="AP112" s="48"/>
      <c r="AQ112" s="48"/>
      <c r="AR112" s="48"/>
      <c r="AS112" s="47"/>
      <c r="AT112" s="48"/>
      <c r="AU112" s="21"/>
      <c r="AV112" s="21"/>
    </row>
    <row r="113" spans="1:48" s="2" customFormat="1" x14ac:dyDescent="0.25">
      <c r="A113" s="21" t="s">
        <v>49</v>
      </c>
      <c r="B113" s="21" t="s">
        <v>50</v>
      </c>
      <c r="C113" s="44">
        <v>4.1666666666666741E-2</v>
      </c>
      <c r="D113" s="33">
        <v>1.1043671624380287</v>
      </c>
      <c r="E113" s="44">
        <f>D113*C113</f>
        <v>4.6015298434917945E-2</v>
      </c>
      <c r="F113" s="23">
        <v>42185</v>
      </c>
      <c r="G113" s="45">
        <v>0.89583333333333337</v>
      </c>
      <c r="H113" s="21" t="s">
        <v>49</v>
      </c>
      <c r="I113" s="21">
        <v>0</v>
      </c>
      <c r="J113" s="46"/>
      <c r="K113" s="46">
        <v>20328</v>
      </c>
      <c r="L113" s="21" t="s">
        <v>18</v>
      </c>
      <c r="M113" s="47"/>
      <c r="N113" s="47"/>
      <c r="O113" s="47"/>
      <c r="P113" s="47"/>
      <c r="Q113" s="47"/>
      <c r="R113" s="47"/>
      <c r="S113" s="47"/>
      <c r="T113" s="47"/>
      <c r="U113" s="47"/>
      <c r="V113" s="48"/>
      <c r="W113" s="48"/>
      <c r="X113" s="48"/>
      <c r="Y113" s="47"/>
      <c r="Z113" s="48"/>
      <c r="AA113" s="48"/>
      <c r="AB113" s="48"/>
      <c r="AC113" s="47"/>
      <c r="AD113" s="48"/>
      <c r="AE113" s="48"/>
      <c r="AF113" s="48"/>
      <c r="AG113" s="47"/>
      <c r="AH113" s="48"/>
      <c r="AI113" s="48"/>
      <c r="AJ113" s="48"/>
      <c r="AK113" s="47"/>
      <c r="AL113" s="48"/>
      <c r="AM113" s="48"/>
      <c r="AN113" s="48"/>
      <c r="AO113" s="47"/>
      <c r="AP113" s="48"/>
      <c r="AQ113" s="48"/>
      <c r="AR113" s="48"/>
      <c r="AS113" s="47"/>
      <c r="AT113" s="48"/>
      <c r="AU113" s="21"/>
      <c r="AV113" s="21"/>
    </row>
    <row r="114" spans="1:48" s="2" customFormat="1" ht="30" x14ac:dyDescent="0.25">
      <c r="A114" s="21" t="s">
        <v>51</v>
      </c>
      <c r="B114" s="21" t="s">
        <v>52</v>
      </c>
      <c r="C114" s="44">
        <v>4.1666666666666741E-2</v>
      </c>
      <c r="D114" s="49" t="s">
        <v>16</v>
      </c>
      <c r="E114" s="44"/>
      <c r="F114" s="23">
        <v>42185</v>
      </c>
      <c r="G114" s="45">
        <v>0.89583333333333337</v>
      </c>
      <c r="H114" s="21" t="s">
        <v>51</v>
      </c>
      <c r="I114" s="21" t="s">
        <v>53</v>
      </c>
      <c r="J114" s="46" t="s">
        <v>54</v>
      </c>
      <c r="K114" s="46">
        <v>20328</v>
      </c>
      <c r="L114" s="21" t="s">
        <v>18</v>
      </c>
      <c r="M114" s="47">
        <v>1</v>
      </c>
      <c r="N114" s="47"/>
      <c r="O114" s="47"/>
      <c r="P114" s="47"/>
      <c r="Q114" s="47"/>
      <c r="R114" s="47"/>
      <c r="S114" s="47"/>
      <c r="T114" s="47"/>
      <c r="U114" s="47"/>
      <c r="V114" s="48"/>
      <c r="W114" s="48"/>
      <c r="X114" s="48"/>
      <c r="Y114" s="47"/>
      <c r="Z114" s="48"/>
      <c r="AA114" s="48"/>
      <c r="AB114" s="48"/>
      <c r="AC114" s="47"/>
      <c r="AD114" s="48"/>
      <c r="AE114" s="48"/>
      <c r="AF114" s="48"/>
      <c r="AG114" s="47"/>
      <c r="AH114" s="48"/>
      <c r="AI114" s="48"/>
      <c r="AJ114" s="48"/>
      <c r="AK114" s="47"/>
      <c r="AL114" s="48"/>
      <c r="AM114" s="48"/>
      <c r="AN114" s="48"/>
      <c r="AO114" s="47"/>
      <c r="AP114" s="48"/>
      <c r="AQ114" s="48"/>
      <c r="AR114" s="48"/>
      <c r="AS114" s="47"/>
      <c r="AT114" s="48"/>
      <c r="AU114" s="21"/>
      <c r="AV114" s="21"/>
    </row>
    <row r="115" spans="1:48" s="2" customFormat="1" x14ac:dyDescent="0.25">
      <c r="A115" s="21" t="s">
        <v>55</v>
      </c>
      <c r="B115" s="21" t="s">
        <v>56</v>
      </c>
      <c r="C115" s="44">
        <v>4.1666666666666741E-2</v>
      </c>
      <c r="D115" s="33">
        <v>1.656095071449402</v>
      </c>
      <c r="E115" s="44">
        <f t="shared" ref="E115:E124" si="2">D115*C115</f>
        <v>6.9003961310391868E-2</v>
      </c>
      <c r="F115" s="23">
        <v>42185</v>
      </c>
      <c r="G115" s="45">
        <v>0.9604166666666667</v>
      </c>
      <c r="H115" s="21" t="s">
        <v>55</v>
      </c>
      <c r="I115" s="21" t="s">
        <v>57</v>
      </c>
      <c r="J115" s="46">
        <v>474</v>
      </c>
      <c r="K115" s="46">
        <v>20328</v>
      </c>
      <c r="L115" s="21" t="s">
        <v>58</v>
      </c>
      <c r="M115" s="47">
        <v>8</v>
      </c>
      <c r="N115" s="47">
        <f>D115*$R$126</f>
        <v>2980.9711286089237</v>
      </c>
      <c r="O115" s="47" t="s">
        <v>59</v>
      </c>
      <c r="P115" s="47" t="s">
        <v>60</v>
      </c>
      <c r="Q115" s="47"/>
      <c r="R115" s="47"/>
      <c r="S115" s="47"/>
      <c r="T115" s="47"/>
      <c r="U115" s="47">
        <v>2</v>
      </c>
      <c r="V115" s="48">
        <f>D115*7200</f>
        <v>11923.884514435695</v>
      </c>
      <c r="W115" s="48"/>
      <c r="X115" s="48"/>
      <c r="Y115" s="47">
        <v>1</v>
      </c>
      <c r="Z115" s="48">
        <f>D115*9000</f>
        <v>14904.855643044619</v>
      </c>
      <c r="AA115" s="48"/>
      <c r="AB115" s="48"/>
      <c r="AC115" s="47"/>
      <c r="AD115" s="48"/>
      <c r="AE115" s="48"/>
      <c r="AF115" s="48"/>
      <c r="AG115" s="47"/>
      <c r="AH115" s="48"/>
      <c r="AI115" s="48"/>
      <c r="AJ115" s="48"/>
      <c r="AK115" s="47"/>
      <c r="AL115" s="48"/>
      <c r="AM115" s="48"/>
      <c r="AN115" s="48"/>
      <c r="AO115" s="47"/>
      <c r="AP115" s="48"/>
      <c r="AQ115" s="48"/>
      <c r="AR115" s="48"/>
      <c r="AS115" s="47"/>
      <c r="AT115" s="48"/>
      <c r="AU115" s="21"/>
      <c r="AV115" s="21"/>
    </row>
    <row r="116" spans="1:48" s="2" customFormat="1" x14ac:dyDescent="0.25">
      <c r="A116" s="21" t="s">
        <v>61</v>
      </c>
      <c r="B116" s="21" t="s">
        <v>62</v>
      </c>
      <c r="C116" s="44">
        <v>4.166666666666663E-2</v>
      </c>
      <c r="D116" s="33">
        <v>0.64951516477107019</v>
      </c>
      <c r="E116" s="44">
        <f t="shared" si="2"/>
        <v>2.7063131865461235E-2</v>
      </c>
      <c r="F116" s="23">
        <v>42185</v>
      </c>
      <c r="G116" s="45">
        <v>0.9604166666666667</v>
      </c>
      <c r="H116" s="21" t="s">
        <v>61</v>
      </c>
      <c r="I116" s="21" t="s">
        <v>63</v>
      </c>
      <c r="J116" s="46">
        <v>470</v>
      </c>
      <c r="K116" s="46">
        <v>20328</v>
      </c>
      <c r="L116" s="21" t="s">
        <v>58</v>
      </c>
      <c r="M116" s="47">
        <v>10</v>
      </c>
      <c r="N116" s="47">
        <f>D116*$R$126</f>
        <v>1169.1272965879264</v>
      </c>
      <c r="O116" s="47" t="s">
        <v>64</v>
      </c>
      <c r="P116" s="47" t="s">
        <v>65</v>
      </c>
      <c r="Q116" s="47"/>
      <c r="R116" s="47"/>
      <c r="S116" s="47"/>
      <c r="T116" s="47"/>
      <c r="U116" s="47"/>
      <c r="V116" s="48"/>
      <c r="W116" s="48"/>
      <c r="X116" s="48"/>
      <c r="Y116" s="47"/>
      <c r="Z116" s="48"/>
      <c r="AA116" s="48"/>
      <c r="AB116" s="48"/>
      <c r="AC116" s="47"/>
      <c r="AD116" s="48"/>
      <c r="AE116" s="48"/>
      <c r="AF116" s="48"/>
      <c r="AG116" s="47"/>
      <c r="AH116" s="48"/>
      <c r="AI116" s="48"/>
      <c r="AJ116" s="48"/>
      <c r="AK116" s="47"/>
      <c r="AL116" s="48"/>
      <c r="AM116" s="48"/>
      <c r="AN116" s="48"/>
      <c r="AO116" s="47"/>
      <c r="AP116" s="48"/>
      <c r="AQ116" s="48"/>
      <c r="AR116" s="48"/>
      <c r="AS116" s="47"/>
      <c r="AT116" s="48"/>
      <c r="AU116" s="21"/>
      <c r="AV116" s="21"/>
    </row>
    <row r="117" spans="1:48" s="2" customFormat="1" x14ac:dyDescent="0.25">
      <c r="A117" s="21" t="s">
        <v>250</v>
      </c>
      <c r="B117" s="21" t="s">
        <v>251</v>
      </c>
      <c r="C117" s="44">
        <v>4.166666666666663E-2</v>
      </c>
      <c r="D117" s="33">
        <v>0.66072470107903181</v>
      </c>
      <c r="E117" s="44">
        <f t="shared" si="2"/>
        <v>2.7530195878292966E-2</v>
      </c>
      <c r="F117" s="23">
        <v>42186</v>
      </c>
      <c r="G117" s="45">
        <v>0.91111111111111109</v>
      </c>
      <c r="H117" s="21" t="s">
        <v>250</v>
      </c>
      <c r="I117" s="21">
        <v>0</v>
      </c>
      <c r="J117" s="46"/>
      <c r="K117" s="46">
        <v>25395</v>
      </c>
      <c r="L117" s="21" t="s">
        <v>42</v>
      </c>
      <c r="M117" s="47"/>
      <c r="N117" s="47"/>
      <c r="O117" s="47"/>
      <c r="P117" s="47"/>
      <c r="Q117" s="47"/>
      <c r="R117" s="47"/>
      <c r="S117" s="47"/>
      <c r="T117" s="47"/>
      <c r="U117" s="47"/>
      <c r="V117" s="48"/>
      <c r="W117" s="48"/>
      <c r="X117" s="48"/>
      <c r="Y117" s="47"/>
      <c r="Z117" s="48"/>
      <c r="AA117" s="48"/>
      <c r="AB117" s="48"/>
      <c r="AC117" s="47"/>
      <c r="AD117" s="48"/>
      <c r="AE117" s="48"/>
      <c r="AF117" s="48"/>
      <c r="AG117" s="47"/>
      <c r="AH117" s="48"/>
      <c r="AI117" s="48"/>
      <c r="AJ117" s="48"/>
      <c r="AK117" s="47"/>
      <c r="AL117" s="48"/>
      <c r="AM117" s="48"/>
      <c r="AN117" s="48"/>
      <c r="AO117" s="47"/>
      <c r="AP117" s="48"/>
      <c r="AQ117" s="48"/>
      <c r="AR117" s="48"/>
      <c r="AS117" s="47"/>
      <c r="AT117" s="48"/>
      <c r="AU117" s="21"/>
      <c r="AV117" s="21"/>
    </row>
    <row r="118" spans="1:48" s="2" customFormat="1" x14ac:dyDescent="0.25">
      <c r="A118" s="21" t="s">
        <v>252</v>
      </c>
      <c r="B118" s="21" t="s">
        <v>253</v>
      </c>
      <c r="C118" s="44">
        <v>4.166666666666663E-2</v>
      </c>
      <c r="D118" s="33">
        <v>0.43270632837561968</v>
      </c>
      <c r="E118" s="44">
        <f t="shared" si="2"/>
        <v>1.8029430348984136E-2</v>
      </c>
      <c r="F118" s="23">
        <v>42186</v>
      </c>
      <c r="G118" s="45">
        <v>0.91111111111111109</v>
      </c>
      <c r="H118" s="21" t="s">
        <v>252</v>
      </c>
      <c r="I118" s="21">
        <v>0</v>
      </c>
      <c r="J118" s="46"/>
      <c r="K118" s="46">
        <v>25395</v>
      </c>
      <c r="L118" s="21" t="s">
        <v>42</v>
      </c>
      <c r="M118" s="47"/>
      <c r="N118" s="47"/>
      <c r="O118" s="47"/>
      <c r="P118" s="47"/>
      <c r="Q118" s="47"/>
      <c r="R118" s="47"/>
      <c r="S118" s="47"/>
      <c r="T118" s="47"/>
      <c r="U118" s="47"/>
      <c r="V118" s="48"/>
      <c r="W118" s="48"/>
      <c r="X118" s="48"/>
      <c r="Y118" s="47"/>
      <c r="Z118" s="48"/>
      <c r="AA118" s="48"/>
      <c r="AB118" s="48"/>
      <c r="AC118" s="47"/>
      <c r="AD118" s="48"/>
      <c r="AE118" s="48"/>
      <c r="AF118" s="48"/>
      <c r="AG118" s="47"/>
      <c r="AH118" s="48"/>
      <c r="AI118" s="48"/>
      <c r="AJ118" s="48"/>
      <c r="AK118" s="47"/>
      <c r="AL118" s="48"/>
      <c r="AM118" s="48"/>
      <c r="AN118" s="48"/>
      <c r="AO118" s="47"/>
      <c r="AP118" s="48"/>
      <c r="AQ118" s="48"/>
      <c r="AR118" s="48"/>
      <c r="AS118" s="47"/>
      <c r="AT118" s="48"/>
      <c r="AU118" s="21"/>
      <c r="AV118" s="21"/>
    </row>
    <row r="119" spans="1:48" s="2" customFormat="1" x14ac:dyDescent="0.25">
      <c r="A119" s="21" t="s">
        <v>254</v>
      </c>
      <c r="B119" s="21" t="s">
        <v>255</v>
      </c>
      <c r="C119" s="44">
        <v>4.166666666666663E-2</v>
      </c>
      <c r="D119" s="33">
        <v>0.46022892971711871</v>
      </c>
      <c r="E119" s="44">
        <f t="shared" si="2"/>
        <v>1.917620540487993E-2</v>
      </c>
      <c r="F119" s="23">
        <v>42186</v>
      </c>
      <c r="G119" s="45">
        <v>0.96180555555555547</v>
      </c>
      <c r="H119" s="21" t="s">
        <v>254</v>
      </c>
      <c r="I119" s="21">
        <v>0</v>
      </c>
      <c r="J119" s="46"/>
      <c r="K119" s="46">
        <v>25395</v>
      </c>
      <c r="L119" s="21" t="s">
        <v>42</v>
      </c>
      <c r="M119" s="47"/>
      <c r="N119" s="47"/>
      <c r="O119" s="47"/>
      <c r="P119" s="47"/>
      <c r="Q119" s="47"/>
      <c r="R119" s="47"/>
      <c r="S119" s="47"/>
      <c r="T119" s="47"/>
      <c r="U119" s="47"/>
      <c r="V119" s="48"/>
      <c r="W119" s="48"/>
      <c r="X119" s="48"/>
      <c r="Y119" s="47"/>
      <c r="Z119" s="48"/>
      <c r="AA119" s="48"/>
      <c r="AB119" s="48"/>
      <c r="AC119" s="47"/>
      <c r="AD119" s="48"/>
      <c r="AE119" s="48"/>
      <c r="AF119" s="48"/>
      <c r="AG119" s="47"/>
      <c r="AH119" s="48"/>
      <c r="AI119" s="48"/>
      <c r="AJ119" s="48"/>
      <c r="AK119" s="47"/>
      <c r="AL119" s="48"/>
      <c r="AM119" s="48"/>
      <c r="AN119" s="48"/>
      <c r="AO119" s="47"/>
      <c r="AP119" s="48"/>
      <c r="AQ119" s="48"/>
      <c r="AR119" s="48"/>
      <c r="AS119" s="47"/>
      <c r="AT119" s="48"/>
      <c r="AU119" s="21"/>
      <c r="AV119" s="21"/>
    </row>
    <row r="120" spans="1:48" s="2" customFormat="1" x14ac:dyDescent="0.25">
      <c r="A120" s="21" t="s">
        <v>256</v>
      </c>
      <c r="B120" s="21" t="s">
        <v>257</v>
      </c>
      <c r="C120" s="44">
        <v>4.166666666666663E-2</v>
      </c>
      <c r="D120" s="33">
        <v>1.0877806940799066</v>
      </c>
      <c r="E120" s="44">
        <f t="shared" si="2"/>
        <v>4.5324195586662737E-2</v>
      </c>
      <c r="F120" s="23">
        <v>42186</v>
      </c>
      <c r="G120" s="45">
        <v>0.96180555555555547</v>
      </c>
      <c r="H120" s="21" t="s">
        <v>256</v>
      </c>
      <c r="I120" s="21">
        <v>0</v>
      </c>
      <c r="J120" s="46"/>
      <c r="K120" s="46">
        <v>25395</v>
      </c>
      <c r="L120" s="21" t="s">
        <v>42</v>
      </c>
      <c r="M120" s="47"/>
      <c r="N120" s="47"/>
      <c r="O120" s="47"/>
      <c r="P120" s="47"/>
      <c r="Q120" s="47"/>
      <c r="R120" s="47"/>
      <c r="S120" s="47"/>
      <c r="T120" s="47"/>
      <c r="U120" s="47"/>
      <c r="V120" s="48"/>
      <c r="W120" s="48"/>
      <c r="X120" s="48"/>
      <c r="Y120" s="47"/>
      <c r="Z120" s="48"/>
      <c r="AA120" s="48"/>
      <c r="AB120" s="48"/>
      <c r="AC120" s="47"/>
      <c r="AD120" s="48"/>
      <c r="AE120" s="48"/>
      <c r="AF120" s="48"/>
      <c r="AG120" s="47"/>
      <c r="AH120" s="48"/>
      <c r="AI120" s="48"/>
      <c r="AJ120" s="48"/>
      <c r="AK120" s="47"/>
      <c r="AL120" s="48"/>
      <c r="AM120" s="48"/>
      <c r="AN120" s="48"/>
      <c r="AO120" s="47"/>
      <c r="AP120" s="48"/>
      <c r="AQ120" s="48"/>
      <c r="AR120" s="48"/>
      <c r="AS120" s="47"/>
      <c r="AT120" s="48"/>
      <c r="AU120" s="21"/>
      <c r="AV120" s="21"/>
    </row>
    <row r="121" spans="1:48" s="2" customFormat="1" ht="30" x14ac:dyDescent="0.25">
      <c r="A121" s="21" t="s">
        <v>66</v>
      </c>
      <c r="B121" s="21" t="s">
        <v>67</v>
      </c>
      <c r="C121" s="44">
        <v>4.166666666666663E-2</v>
      </c>
      <c r="D121" s="33">
        <v>1.5416302128900554</v>
      </c>
      <c r="E121" s="44">
        <f t="shared" si="2"/>
        <v>6.4234592203752258E-2</v>
      </c>
      <c r="F121" s="23">
        <v>42187</v>
      </c>
      <c r="G121" s="45">
        <v>0.89930555555555547</v>
      </c>
      <c r="H121" s="21" t="s">
        <v>66</v>
      </c>
      <c r="I121" s="21" t="s">
        <v>53</v>
      </c>
      <c r="J121" s="46" t="s">
        <v>68</v>
      </c>
      <c r="K121" s="46">
        <v>19495</v>
      </c>
      <c r="L121" s="21" t="s">
        <v>18</v>
      </c>
      <c r="M121" s="47"/>
      <c r="N121" s="47"/>
      <c r="O121" s="47"/>
      <c r="P121" s="47"/>
      <c r="Q121" s="47">
        <v>1</v>
      </c>
      <c r="R121" s="47">
        <f>D121*5400</f>
        <v>8324.8031496062995</v>
      </c>
      <c r="S121" s="47"/>
      <c r="T121" s="47"/>
      <c r="U121" s="47"/>
      <c r="V121" s="48"/>
      <c r="W121" s="48"/>
      <c r="X121" s="48"/>
      <c r="Y121" s="47"/>
      <c r="Z121" s="48"/>
      <c r="AA121" s="48"/>
      <c r="AB121" s="48"/>
      <c r="AC121" s="47"/>
      <c r="AD121" s="48"/>
      <c r="AE121" s="48"/>
      <c r="AF121" s="48"/>
      <c r="AG121" s="47"/>
      <c r="AH121" s="48"/>
      <c r="AI121" s="48"/>
      <c r="AJ121" s="48"/>
      <c r="AK121" s="47"/>
      <c r="AL121" s="48"/>
      <c r="AM121" s="48"/>
      <c r="AN121" s="48"/>
      <c r="AO121" s="47"/>
      <c r="AP121" s="48"/>
      <c r="AQ121" s="48"/>
      <c r="AR121" s="48"/>
      <c r="AS121" s="47"/>
      <c r="AT121" s="48"/>
      <c r="AU121" s="21"/>
      <c r="AV121" s="21"/>
    </row>
    <row r="122" spans="1:48" s="2" customFormat="1" x14ac:dyDescent="0.25">
      <c r="A122" s="21" t="s">
        <v>69</v>
      </c>
      <c r="B122" s="21" t="s">
        <v>70</v>
      </c>
      <c r="C122" s="44">
        <v>4.1666666666666519E-2</v>
      </c>
      <c r="D122" s="33">
        <v>0.84937299504228636</v>
      </c>
      <c r="E122" s="44">
        <f t="shared" si="2"/>
        <v>3.539054146009514E-2</v>
      </c>
      <c r="F122" s="23">
        <v>42187</v>
      </c>
      <c r="G122" s="45">
        <v>0.89930555555555547</v>
      </c>
      <c r="H122" s="21" t="s">
        <v>69</v>
      </c>
      <c r="I122" s="21" t="s">
        <v>71</v>
      </c>
      <c r="J122" s="46">
        <v>497</v>
      </c>
      <c r="K122" s="46">
        <v>19495</v>
      </c>
      <c r="L122" s="21" t="s">
        <v>18</v>
      </c>
      <c r="M122" s="47">
        <v>8</v>
      </c>
      <c r="N122" s="47">
        <f>D122*$R$126</f>
        <v>1528.8713910761155</v>
      </c>
      <c r="O122" s="47" t="s">
        <v>72</v>
      </c>
      <c r="P122" s="47" t="s">
        <v>73</v>
      </c>
      <c r="Q122" s="47"/>
      <c r="R122" s="47"/>
      <c r="S122" s="47"/>
      <c r="T122" s="47"/>
      <c r="U122" s="47"/>
      <c r="V122" s="48"/>
      <c r="W122" s="48"/>
      <c r="X122" s="48"/>
      <c r="Y122" s="47"/>
      <c r="Z122" s="48"/>
      <c r="AA122" s="48"/>
      <c r="AB122" s="48"/>
      <c r="AC122" s="47"/>
      <c r="AD122" s="48"/>
      <c r="AE122" s="48"/>
      <c r="AF122" s="48"/>
      <c r="AG122" s="47"/>
      <c r="AH122" s="48"/>
      <c r="AI122" s="48"/>
      <c r="AJ122" s="48"/>
      <c r="AK122" s="47"/>
      <c r="AL122" s="48"/>
      <c r="AM122" s="48"/>
      <c r="AN122" s="48"/>
      <c r="AO122" s="47"/>
      <c r="AP122" s="48"/>
      <c r="AQ122" s="48"/>
      <c r="AR122" s="48"/>
      <c r="AS122" s="47"/>
      <c r="AT122" s="48"/>
      <c r="AU122" s="21"/>
      <c r="AV122" s="21"/>
    </row>
    <row r="123" spans="1:48" s="2" customFormat="1" x14ac:dyDescent="0.25">
      <c r="A123" s="21" t="s">
        <v>74</v>
      </c>
      <c r="B123" s="21" t="s">
        <v>75</v>
      </c>
      <c r="C123" s="44">
        <v>4.1666666666666519E-2</v>
      </c>
      <c r="D123" s="33">
        <v>1.1740850102070575</v>
      </c>
      <c r="E123" s="44">
        <f t="shared" si="2"/>
        <v>4.8920208758627223E-2</v>
      </c>
      <c r="F123" s="23">
        <v>42187</v>
      </c>
      <c r="G123" s="45">
        <v>0.96736111111111101</v>
      </c>
      <c r="H123" s="21" t="s">
        <v>74</v>
      </c>
      <c r="I123" s="21">
        <v>0</v>
      </c>
      <c r="J123" s="46"/>
      <c r="K123" s="46">
        <v>19489</v>
      </c>
      <c r="L123" s="21" t="s">
        <v>35</v>
      </c>
      <c r="M123" s="47"/>
      <c r="N123" s="47"/>
      <c r="O123" s="47"/>
      <c r="P123" s="47"/>
      <c r="Q123" s="47"/>
      <c r="R123" s="47"/>
      <c r="S123" s="47"/>
      <c r="T123" s="47"/>
      <c r="U123" s="47"/>
      <c r="V123" s="48"/>
      <c r="W123" s="48"/>
      <c r="X123" s="48"/>
      <c r="Y123" s="47"/>
      <c r="Z123" s="48"/>
      <c r="AA123" s="48"/>
      <c r="AB123" s="48"/>
      <c r="AC123" s="47"/>
      <c r="AD123" s="48"/>
      <c r="AE123" s="48"/>
      <c r="AF123" s="48"/>
      <c r="AG123" s="47"/>
      <c r="AH123" s="48"/>
      <c r="AI123" s="48"/>
      <c r="AJ123" s="48"/>
      <c r="AK123" s="47"/>
      <c r="AL123" s="48"/>
      <c r="AM123" s="48"/>
      <c r="AN123" s="48"/>
      <c r="AO123" s="47"/>
      <c r="AP123" s="48"/>
      <c r="AQ123" s="48"/>
      <c r="AR123" s="48"/>
      <c r="AS123" s="47"/>
      <c r="AT123" s="48"/>
      <c r="AU123" s="21"/>
      <c r="AV123" s="21"/>
    </row>
    <row r="124" spans="1:48" s="2" customFormat="1" x14ac:dyDescent="0.25">
      <c r="A124" s="21" t="s">
        <v>76</v>
      </c>
      <c r="B124" s="21" t="s">
        <v>77</v>
      </c>
      <c r="C124" s="44">
        <v>4.1666666666666519E-2</v>
      </c>
      <c r="D124" s="33">
        <v>1.1740850102070575</v>
      </c>
      <c r="E124" s="44">
        <f t="shared" si="2"/>
        <v>4.8920208758627223E-2</v>
      </c>
      <c r="F124" s="23">
        <v>42187</v>
      </c>
      <c r="G124" s="45">
        <v>0.96736111111111101</v>
      </c>
      <c r="H124" s="21" t="s">
        <v>76</v>
      </c>
      <c r="I124" s="21">
        <v>0</v>
      </c>
      <c r="J124" s="46"/>
      <c r="K124" s="46">
        <v>19489</v>
      </c>
      <c r="L124" s="21" t="s">
        <v>35</v>
      </c>
      <c r="M124" s="47"/>
      <c r="N124" s="47"/>
      <c r="O124" s="47"/>
      <c r="P124" s="47"/>
      <c r="Q124" s="47"/>
      <c r="R124" s="47"/>
      <c r="S124" s="47"/>
      <c r="T124" s="47"/>
      <c r="U124" s="47"/>
      <c r="V124" s="48"/>
      <c r="W124" s="48"/>
      <c r="X124" s="48"/>
      <c r="Y124" s="47"/>
      <c r="Z124" s="48"/>
      <c r="AA124" s="48"/>
      <c r="AB124" s="48"/>
      <c r="AC124" s="47"/>
      <c r="AD124" s="48"/>
      <c r="AE124" s="48"/>
      <c r="AF124" s="48"/>
      <c r="AG124" s="47"/>
      <c r="AH124" s="48"/>
      <c r="AI124" s="48"/>
      <c r="AJ124" s="48"/>
      <c r="AK124" s="47"/>
      <c r="AL124" s="48"/>
      <c r="AM124" s="48"/>
      <c r="AN124" s="48"/>
      <c r="AO124" s="47"/>
      <c r="AP124" s="48"/>
      <c r="AQ124" s="48"/>
      <c r="AR124" s="48"/>
      <c r="AS124" s="47"/>
      <c r="AT124" s="48"/>
      <c r="AU124" s="21"/>
      <c r="AV124" s="21"/>
    </row>
    <row r="125" spans="1:48" x14ac:dyDescent="0.25">
      <c r="D125" s="5"/>
      <c r="E125" s="4"/>
      <c r="M125" s="42" t="s">
        <v>389</v>
      </c>
      <c r="N125" s="43"/>
      <c r="O125" s="43"/>
      <c r="P125" s="43"/>
      <c r="Q125" s="7"/>
      <c r="R125" s="12"/>
      <c r="S125" s="7"/>
      <c r="T125" s="7"/>
      <c r="U125" s="7"/>
      <c r="V125" s="8"/>
      <c r="W125" s="8"/>
      <c r="X125" s="8"/>
    </row>
    <row r="126" spans="1:48" x14ac:dyDescent="0.25">
      <c r="D126" s="5"/>
      <c r="E126" s="4"/>
      <c r="M126" s="11" t="s">
        <v>390</v>
      </c>
      <c r="N126" s="7"/>
      <c r="O126" s="7"/>
      <c r="P126" s="7"/>
      <c r="Q126" s="7">
        <f>COUNT(M5:M124)</f>
        <v>35</v>
      </c>
      <c r="R126" s="12">
        <f>3600*0.5</f>
        <v>1800</v>
      </c>
      <c r="S126" s="7"/>
      <c r="T126" s="7"/>
      <c r="U126" s="7"/>
      <c r="V126" s="8"/>
      <c r="W126" s="8"/>
      <c r="X126" s="8"/>
    </row>
    <row r="127" spans="1:48" x14ac:dyDescent="0.25">
      <c r="D127" s="5"/>
      <c r="E127" s="4"/>
      <c r="M127" s="11" t="s">
        <v>391</v>
      </c>
      <c r="N127" s="7"/>
      <c r="O127" s="7"/>
      <c r="P127" s="7"/>
      <c r="Q127" s="7">
        <f>COUNT(Q5:Q124)</f>
        <v>2</v>
      </c>
      <c r="R127" s="12">
        <f>3600*1.5</f>
        <v>5400</v>
      </c>
      <c r="S127" s="7"/>
      <c r="T127" s="7"/>
      <c r="U127" s="7"/>
      <c r="V127" s="8"/>
      <c r="W127" s="8"/>
      <c r="X127" s="8"/>
    </row>
    <row r="128" spans="1:48" x14ac:dyDescent="0.25">
      <c r="D128" s="5"/>
      <c r="E128" s="4"/>
      <c r="M128" s="11" t="s">
        <v>392</v>
      </c>
      <c r="N128" s="7"/>
      <c r="O128" s="7"/>
      <c r="P128" s="7"/>
      <c r="Q128" s="7">
        <f>COUNT(U5:U124)</f>
        <v>4</v>
      </c>
      <c r="R128" s="12">
        <f>3600*2</f>
        <v>7200</v>
      </c>
      <c r="S128" s="7"/>
      <c r="T128" s="7"/>
      <c r="U128" s="7"/>
      <c r="V128" s="8"/>
      <c r="W128" s="8"/>
      <c r="X128" s="8"/>
    </row>
    <row r="129" spans="4:46" x14ac:dyDescent="0.25">
      <c r="D129" s="5"/>
      <c r="E129" s="4"/>
      <c r="M129" s="11" t="s">
        <v>393</v>
      </c>
      <c r="N129" s="7"/>
      <c r="O129" s="7"/>
      <c r="P129" s="7"/>
      <c r="Q129" s="7">
        <f>COUNT(Y5:Y124)</f>
        <v>3</v>
      </c>
      <c r="R129" s="12">
        <f>3600*2.5</f>
        <v>9000</v>
      </c>
      <c r="S129" s="7"/>
      <c r="T129" s="7"/>
      <c r="U129" s="7"/>
      <c r="V129" s="8"/>
      <c r="W129" s="8"/>
      <c r="X129" s="8"/>
    </row>
    <row r="130" spans="4:46" x14ac:dyDescent="0.25">
      <c r="D130" s="5"/>
      <c r="E130" s="4"/>
      <c r="M130" s="11" t="s">
        <v>394</v>
      </c>
      <c r="N130" s="7"/>
      <c r="O130" s="7"/>
      <c r="P130" s="7"/>
      <c r="Q130" s="7">
        <f>COUNT(AC5:AC124)</f>
        <v>1</v>
      </c>
      <c r="R130" s="12">
        <f>3600*3</f>
        <v>10800</v>
      </c>
      <c r="S130" s="7"/>
      <c r="T130" s="7"/>
      <c r="U130" s="7"/>
      <c r="V130" s="8"/>
      <c r="W130" s="8"/>
      <c r="X130" s="8"/>
    </row>
    <row r="131" spans="4:46" x14ac:dyDescent="0.25">
      <c r="E131" s="4"/>
      <c r="M131" s="11" t="s">
        <v>395</v>
      </c>
      <c r="N131" s="7"/>
      <c r="O131" s="7"/>
      <c r="P131" s="7"/>
      <c r="Q131" s="7">
        <f>COUNT(AG5:AG124)</f>
        <v>8</v>
      </c>
      <c r="R131" s="12">
        <f>3600*5</f>
        <v>18000</v>
      </c>
      <c r="S131" s="7"/>
      <c r="T131" s="7"/>
      <c r="U131" s="7"/>
      <c r="V131" s="8"/>
      <c r="W131" s="8"/>
      <c r="X131" s="8"/>
    </row>
    <row r="132" spans="4:46" x14ac:dyDescent="0.25">
      <c r="E132" s="4"/>
      <c r="M132" s="11" t="s">
        <v>396</v>
      </c>
      <c r="N132" s="7"/>
      <c r="O132" s="7"/>
      <c r="P132" s="7"/>
      <c r="Q132" s="7">
        <f>COUNT(AK5:AK124)</f>
        <v>2</v>
      </c>
      <c r="R132" s="12">
        <f>3600*6</f>
        <v>21600</v>
      </c>
      <c r="S132" s="7"/>
      <c r="T132" s="7"/>
      <c r="U132" s="7"/>
      <c r="V132" s="8"/>
      <c r="W132" s="8"/>
      <c r="X132" s="8"/>
      <c r="AT132" s="4"/>
    </row>
    <row r="133" spans="4:46" x14ac:dyDescent="0.25">
      <c r="E133" s="4"/>
      <c r="M133" s="11" t="s">
        <v>397</v>
      </c>
      <c r="N133" s="7"/>
      <c r="O133" s="7"/>
      <c r="P133" s="7"/>
      <c r="Q133" s="7">
        <f>COUNT(AO5:AO124)</f>
        <v>13</v>
      </c>
      <c r="R133" s="12">
        <f>3600*38</f>
        <v>136800</v>
      </c>
      <c r="S133" s="7"/>
      <c r="T133" s="7"/>
      <c r="U133" s="7"/>
      <c r="V133" s="8"/>
      <c r="W133" s="8"/>
      <c r="X133" s="8"/>
      <c r="AT133" s="4"/>
    </row>
    <row r="134" spans="4:46" x14ac:dyDescent="0.25">
      <c r="E134" s="4"/>
      <c r="M134" s="13" t="s">
        <v>398</v>
      </c>
      <c r="N134" s="14"/>
      <c r="O134" s="14"/>
      <c r="P134" s="14"/>
      <c r="Q134" s="14">
        <f>COUNT(AS5:AS124)</f>
        <v>4</v>
      </c>
      <c r="R134" s="15">
        <f>3600*48</f>
        <v>172800</v>
      </c>
      <c r="S134" s="7"/>
      <c r="T134" s="7"/>
      <c r="U134" s="7"/>
      <c r="V134" s="8"/>
      <c r="W134" s="8"/>
      <c r="X134" s="8"/>
      <c r="AT134" s="4"/>
    </row>
    <row r="135" spans="4:46" x14ac:dyDescent="0.25">
      <c r="E135" s="4"/>
      <c r="AT135" s="4"/>
    </row>
    <row r="136" spans="4:46" x14ac:dyDescent="0.25">
      <c r="E136" s="4"/>
      <c r="AT136" s="4"/>
    </row>
    <row r="137" spans="4:46" x14ac:dyDescent="0.25">
      <c r="E137" s="4"/>
      <c r="M137" s="16"/>
      <c r="N137" s="16"/>
      <c r="O137" s="16"/>
      <c r="P137" s="16"/>
      <c r="Q137" s="16"/>
      <c r="R137" s="16"/>
      <c r="S137" s="16"/>
      <c r="T137" s="16"/>
      <c r="U137" s="16"/>
      <c r="V137" s="17"/>
      <c r="W137" s="17"/>
      <c r="X137" s="17"/>
      <c r="Y137" s="16"/>
      <c r="Z137" s="17"/>
      <c r="AA137" s="17"/>
      <c r="AB137" s="17"/>
      <c r="AC137" s="16"/>
      <c r="AD137" s="17"/>
      <c r="AE137" s="17"/>
      <c r="AF137" s="17"/>
      <c r="AG137" s="16"/>
      <c r="AH137" s="17"/>
      <c r="AI137" s="17"/>
      <c r="AJ137" s="17"/>
      <c r="AK137" s="16"/>
      <c r="AL137" s="17"/>
      <c r="AM137" s="17"/>
      <c r="AN137" s="17"/>
      <c r="AO137" s="16"/>
      <c r="AP137" s="17"/>
      <c r="AQ137" s="17"/>
      <c r="AR137" s="17"/>
      <c r="AS137" s="16"/>
      <c r="AT137" s="4"/>
    </row>
    <row r="138" spans="4:46" x14ac:dyDescent="0.25">
      <c r="E138" s="4"/>
      <c r="M138" s="16"/>
      <c r="N138" s="16"/>
      <c r="O138" s="16"/>
      <c r="P138" s="16"/>
      <c r="Q138" s="16"/>
      <c r="R138" s="16"/>
      <c r="S138" s="16"/>
      <c r="T138" s="16"/>
      <c r="U138" s="16"/>
      <c r="V138" s="17"/>
      <c r="W138" s="17"/>
      <c r="X138" s="17"/>
      <c r="Y138" s="16"/>
      <c r="Z138" s="17"/>
      <c r="AA138" s="17"/>
      <c r="AB138" s="17"/>
      <c r="AC138" s="16"/>
      <c r="AD138" s="17"/>
      <c r="AE138" s="17"/>
      <c r="AF138" s="17"/>
      <c r="AG138" s="16"/>
      <c r="AH138" s="17"/>
      <c r="AI138" s="17"/>
      <c r="AJ138" s="17"/>
      <c r="AK138" s="16"/>
      <c r="AL138" s="17"/>
      <c r="AM138" s="17"/>
      <c r="AN138" s="17"/>
      <c r="AO138" s="16"/>
      <c r="AP138" s="17"/>
      <c r="AQ138" s="17"/>
      <c r="AR138" s="17"/>
      <c r="AS138" s="16"/>
      <c r="AT138" s="4"/>
    </row>
    <row r="139" spans="4:46" x14ac:dyDescent="0.25">
      <c r="E139" s="4"/>
      <c r="Y139" s="7"/>
      <c r="Z139" s="8"/>
      <c r="AA139" s="8"/>
      <c r="AB139" s="8"/>
      <c r="AC139" s="16"/>
      <c r="AD139" s="17"/>
      <c r="AE139" s="17"/>
      <c r="AF139" s="17"/>
      <c r="AG139" s="16"/>
      <c r="AH139" s="17"/>
      <c r="AI139" s="17"/>
      <c r="AJ139" s="17"/>
      <c r="AK139" s="16"/>
      <c r="AL139" s="17"/>
      <c r="AM139" s="17"/>
      <c r="AN139" s="17"/>
      <c r="AO139" s="16"/>
      <c r="AP139" s="17"/>
      <c r="AQ139" s="17"/>
      <c r="AR139" s="17"/>
      <c r="AS139" s="16"/>
      <c r="AT139" s="4"/>
    </row>
    <row r="140" spans="4:46" x14ac:dyDescent="0.25">
      <c r="E140" s="4"/>
      <c r="Y140" s="7"/>
      <c r="Z140" s="8"/>
      <c r="AA140" s="8"/>
      <c r="AB140" s="8"/>
      <c r="AC140" s="16"/>
      <c r="AD140" s="17"/>
      <c r="AE140" s="17"/>
      <c r="AF140" s="17"/>
      <c r="AG140" s="16"/>
      <c r="AH140" s="17"/>
      <c r="AI140" s="17"/>
      <c r="AJ140" s="17"/>
      <c r="AK140" s="16"/>
      <c r="AL140" s="17"/>
      <c r="AM140" s="17"/>
      <c r="AN140" s="17"/>
      <c r="AO140" s="16"/>
      <c r="AP140" s="17"/>
      <c r="AQ140" s="17"/>
      <c r="AR140" s="17"/>
      <c r="AS140" s="16"/>
      <c r="AT140" s="4"/>
    </row>
    <row r="141" spans="4:46" x14ac:dyDescent="0.25">
      <c r="E141" s="4"/>
      <c r="Y141" s="7"/>
      <c r="Z141" s="8"/>
      <c r="AA141" s="8"/>
      <c r="AB141" s="8"/>
      <c r="AC141" s="16"/>
      <c r="AD141" s="17"/>
      <c r="AE141" s="17"/>
      <c r="AF141" s="17"/>
      <c r="AG141" s="16"/>
      <c r="AH141" s="17"/>
      <c r="AI141" s="17"/>
      <c r="AJ141" s="17"/>
      <c r="AK141" s="16"/>
      <c r="AL141" s="17"/>
      <c r="AM141" s="17"/>
      <c r="AN141" s="17"/>
      <c r="AO141" s="16"/>
      <c r="AP141" s="17"/>
      <c r="AQ141" s="17"/>
      <c r="AR141" s="17"/>
      <c r="AS141" s="16"/>
      <c r="AT141" s="4"/>
    </row>
    <row r="142" spans="4:46" x14ac:dyDescent="0.25">
      <c r="E142" s="4"/>
      <c r="Y142" s="7"/>
      <c r="Z142" s="8"/>
      <c r="AA142" s="8"/>
      <c r="AB142" s="8"/>
      <c r="AC142" s="16"/>
      <c r="AD142" s="17"/>
      <c r="AE142" s="17"/>
      <c r="AF142" s="17"/>
      <c r="AG142" s="16"/>
      <c r="AH142" s="17"/>
      <c r="AI142" s="17"/>
      <c r="AJ142" s="17"/>
      <c r="AK142" s="16"/>
      <c r="AL142" s="17"/>
      <c r="AM142" s="17"/>
      <c r="AN142" s="17"/>
      <c r="AO142" s="16"/>
      <c r="AP142" s="17"/>
      <c r="AQ142" s="17"/>
      <c r="AR142" s="17"/>
      <c r="AS142" s="16"/>
      <c r="AT142" s="4"/>
    </row>
    <row r="143" spans="4:46" x14ac:dyDescent="0.25">
      <c r="E143" s="4"/>
      <c r="Y143" s="7"/>
      <c r="Z143" s="8"/>
      <c r="AA143" s="8"/>
      <c r="AB143" s="8"/>
      <c r="AC143" s="16"/>
      <c r="AD143" s="17"/>
      <c r="AE143" s="17"/>
      <c r="AF143" s="17"/>
      <c r="AG143" s="16"/>
      <c r="AH143" s="17"/>
      <c r="AI143" s="17"/>
      <c r="AJ143" s="17"/>
      <c r="AK143" s="16"/>
      <c r="AL143" s="17"/>
      <c r="AM143" s="17"/>
      <c r="AN143" s="17"/>
      <c r="AO143" s="16"/>
      <c r="AP143" s="17"/>
      <c r="AQ143" s="17"/>
      <c r="AR143" s="17"/>
      <c r="AS143" s="16"/>
      <c r="AT143" s="4"/>
    </row>
    <row r="144" spans="4:46" x14ac:dyDescent="0.25">
      <c r="E144" s="4"/>
      <c r="Y144" s="7"/>
      <c r="Z144" s="8"/>
      <c r="AA144" s="8"/>
      <c r="AB144" s="8"/>
      <c r="AC144" s="16"/>
      <c r="AD144" s="17"/>
      <c r="AE144" s="17"/>
      <c r="AF144" s="17"/>
      <c r="AG144" s="16"/>
      <c r="AH144" s="17"/>
      <c r="AI144" s="17"/>
      <c r="AJ144" s="17"/>
      <c r="AK144" s="16"/>
      <c r="AL144" s="17"/>
      <c r="AM144" s="17"/>
      <c r="AN144" s="17"/>
      <c r="AO144" s="16"/>
      <c r="AP144" s="17"/>
      <c r="AQ144" s="17"/>
      <c r="AR144" s="17"/>
      <c r="AS144" s="16"/>
      <c r="AT144" s="4"/>
    </row>
    <row r="145" spans="5:46" x14ac:dyDescent="0.25">
      <c r="E145" s="4"/>
      <c r="Y145" s="7"/>
      <c r="Z145" s="8"/>
      <c r="AA145" s="8"/>
      <c r="AB145" s="8"/>
      <c r="AC145" s="16"/>
      <c r="AD145" s="17"/>
      <c r="AE145" s="17"/>
      <c r="AF145" s="17"/>
      <c r="AG145" s="16"/>
      <c r="AH145" s="17"/>
      <c r="AI145" s="17"/>
      <c r="AJ145" s="17"/>
      <c r="AK145" s="16"/>
      <c r="AL145" s="17"/>
      <c r="AM145" s="17"/>
      <c r="AN145" s="17"/>
      <c r="AO145" s="16"/>
      <c r="AP145" s="17"/>
      <c r="AQ145" s="17"/>
      <c r="AR145" s="17"/>
      <c r="AS145" s="16"/>
      <c r="AT145" s="4"/>
    </row>
    <row r="146" spans="5:46" x14ac:dyDescent="0.25">
      <c r="E146" s="4"/>
      <c r="Y146" s="7"/>
      <c r="Z146" s="8"/>
      <c r="AA146" s="8"/>
      <c r="AB146" s="8"/>
      <c r="AC146" s="16"/>
      <c r="AD146" s="17"/>
      <c r="AE146" s="17"/>
      <c r="AF146" s="17"/>
      <c r="AG146" s="16"/>
      <c r="AH146" s="17"/>
      <c r="AI146" s="17"/>
      <c r="AJ146" s="17"/>
      <c r="AK146" s="16"/>
      <c r="AL146" s="17"/>
      <c r="AM146" s="17"/>
      <c r="AN146" s="17"/>
      <c r="AO146" s="16"/>
      <c r="AP146" s="17"/>
      <c r="AQ146" s="17"/>
      <c r="AR146" s="17"/>
      <c r="AS146" s="16"/>
      <c r="AT146" s="4"/>
    </row>
    <row r="147" spans="5:46" x14ac:dyDescent="0.25">
      <c r="E147" s="4"/>
      <c r="Y147" s="7"/>
      <c r="Z147" s="8"/>
      <c r="AA147" s="8"/>
      <c r="AB147" s="8"/>
      <c r="AC147" s="16"/>
      <c r="AD147" s="17"/>
      <c r="AE147" s="17"/>
      <c r="AF147" s="17"/>
      <c r="AG147" s="16"/>
      <c r="AH147" s="17"/>
      <c r="AI147" s="17"/>
      <c r="AJ147" s="17"/>
      <c r="AK147" s="16"/>
      <c r="AL147" s="17"/>
      <c r="AM147" s="17"/>
      <c r="AN147" s="17"/>
      <c r="AO147" s="16"/>
      <c r="AP147" s="17"/>
      <c r="AQ147" s="17"/>
      <c r="AR147" s="17"/>
      <c r="AS147" s="16"/>
      <c r="AT147" s="4"/>
    </row>
    <row r="148" spans="5:46" x14ac:dyDescent="0.25">
      <c r="E148" s="4"/>
      <c r="Y148" s="7"/>
      <c r="Z148" s="8"/>
      <c r="AA148" s="8"/>
      <c r="AB148" s="8"/>
      <c r="AC148" s="16"/>
      <c r="AD148" s="17"/>
      <c r="AE148" s="17"/>
      <c r="AF148" s="17"/>
      <c r="AG148" s="16"/>
      <c r="AH148" s="17"/>
      <c r="AI148" s="17"/>
      <c r="AJ148" s="17"/>
      <c r="AK148" s="16"/>
      <c r="AL148" s="17"/>
      <c r="AM148" s="17"/>
      <c r="AN148" s="17"/>
      <c r="AO148" s="16"/>
      <c r="AP148" s="17"/>
      <c r="AQ148" s="17"/>
      <c r="AR148" s="17"/>
      <c r="AS148" s="16"/>
      <c r="AT148" s="4"/>
    </row>
    <row r="149" spans="5:46" x14ac:dyDescent="0.25">
      <c r="E149" s="4"/>
      <c r="AT149" s="4"/>
    </row>
    <row r="150" spans="5:46" x14ac:dyDescent="0.25">
      <c r="E150" s="4"/>
      <c r="AT150" s="4"/>
    </row>
    <row r="151" spans="5:46" x14ac:dyDescent="0.25">
      <c r="E151" s="4"/>
      <c r="AT151" s="4"/>
    </row>
    <row r="152" spans="5:46" x14ac:dyDescent="0.25">
      <c r="E152" s="4"/>
      <c r="AT152" s="4"/>
    </row>
    <row r="153" spans="5:46" x14ac:dyDescent="0.25">
      <c r="E153" s="4"/>
      <c r="AT153" s="4"/>
    </row>
    <row r="154" spans="5:46" x14ac:dyDescent="0.25">
      <c r="E154" s="4"/>
      <c r="AT154" s="4"/>
    </row>
    <row r="155" spans="5:46" x14ac:dyDescent="0.25">
      <c r="E155" s="4"/>
      <c r="AT155" s="4"/>
    </row>
    <row r="156" spans="5:46" x14ac:dyDescent="0.25">
      <c r="E156" s="4"/>
      <c r="AT156" s="4"/>
    </row>
    <row r="157" spans="5:46" x14ac:dyDescent="0.25">
      <c r="E157" s="4"/>
      <c r="AT157" s="4"/>
    </row>
    <row r="158" spans="5:46" x14ac:dyDescent="0.25">
      <c r="E158" s="4"/>
      <c r="AT158" s="4"/>
    </row>
    <row r="159" spans="5:46" x14ac:dyDescent="0.25">
      <c r="E159" s="4"/>
      <c r="AT159" s="4"/>
    </row>
    <row r="160" spans="5:46" x14ac:dyDescent="0.25">
      <c r="E160" s="4"/>
      <c r="AT160" s="4"/>
    </row>
    <row r="161" spans="5:46" x14ac:dyDescent="0.25">
      <c r="E161" s="4"/>
      <c r="AT161" s="4"/>
    </row>
    <row r="162" spans="5:46" x14ac:dyDescent="0.25">
      <c r="E162" s="4"/>
      <c r="AT162" s="4"/>
    </row>
    <row r="163" spans="5:46" x14ac:dyDescent="0.25">
      <c r="E163" s="4"/>
      <c r="AT163" s="4"/>
    </row>
    <row r="164" spans="5:46" x14ac:dyDescent="0.25">
      <c r="E164" s="4"/>
      <c r="J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</row>
    <row r="165" spans="5:46" x14ac:dyDescent="0.25">
      <c r="E165" s="4"/>
      <c r="J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</row>
    <row r="166" spans="5:46" x14ac:dyDescent="0.25">
      <c r="E166" s="4"/>
      <c r="J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</row>
    <row r="167" spans="5:46" x14ac:dyDescent="0.25">
      <c r="E167" s="4"/>
      <c r="J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</row>
    <row r="168" spans="5:46" x14ac:dyDescent="0.25">
      <c r="E168" s="4"/>
      <c r="J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</row>
    <row r="169" spans="5:46" x14ac:dyDescent="0.25">
      <c r="E169" s="4"/>
      <c r="J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</row>
    <row r="170" spans="5:46" x14ac:dyDescent="0.25">
      <c r="E170" s="4"/>
      <c r="J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</row>
    <row r="171" spans="5:46" x14ac:dyDescent="0.25">
      <c r="E171" s="4"/>
      <c r="J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</row>
    <row r="172" spans="5:46" x14ac:dyDescent="0.25">
      <c r="E172" s="4"/>
      <c r="J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</row>
    <row r="173" spans="5:46" x14ac:dyDescent="0.25">
      <c r="E173" s="4"/>
      <c r="J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</row>
    <row r="174" spans="5:46" x14ac:dyDescent="0.25">
      <c r="E174" s="4"/>
      <c r="J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</row>
    <row r="175" spans="5:46" x14ac:dyDescent="0.25">
      <c r="E175" s="4"/>
      <c r="J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</row>
    <row r="176" spans="5:46" x14ac:dyDescent="0.25">
      <c r="E176" s="4"/>
      <c r="J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</row>
    <row r="177" spans="5:46" x14ac:dyDescent="0.25">
      <c r="E177" s="4"/>
      <c r="J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</row>
    <row r="178" spans="5:46" x14ac:dyDescent="0.25">
      <c r="E178" s="4"/>
      <c r="J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</row>
    <row r="179" spans="5:46" x14ac:dyDescent="0.25">
      <c r="E179" s="4"/>
      <c r="J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</row>
    <row r="180" spans="5:46" x14ac:dyDescent="0.25">
      <c r="E180" s="4"/>
      <c r="J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</row>
    <row r="181" spans="5:46" x14ac:dyDescent="0.25">
      <c r="E181" s="4"/>
      <c r="J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</row>
    <row r="182" spans="5:46" x14ac:dyDescent="0.25">
      <c r="E182" s="4"/>
      <c r="J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</row>
    <row r="183" spans="5:46" x14ac:dyDescent="0.25">
      <c r="E183" s="4"/>
      <c r="J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</row>
    <row r="184" spans="5:46" x14ac:dyDescent="0.25">
      <c r="E184" s="4"/>
      <c r="J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</row>
    <row r="185" spans="5:46" x14ac:dyDescent="0.25">
      <c r="E185" s="4"/>
      <c r="J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</row>
    <row r="186" spans="5:46" x14ac:dyDescent="0.25">
      <c r="E186" s="4"/>
      <c r="J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</row>
    <row r="187" spans="5:46" x14ac:dyDescent="0.25">
      <c r="E187" s="4"/>
      <c r="J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</row>
    <row r="188" spans="5:46" x14ac:dyDescent="0.25">
      <c r="E188" s="4"/>
      <c r="J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</row>
    <row r="189" spans="5:46" x14ac:dyDescent="0.25">
      <c r="E189" s="4"/>
      <c r="J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</row>
    <row r="190" spans="5:46" x14ac:dyDescent="0.25">
      <c r="E190" s="4"/>
      <c r="J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</row>
    <row r="191" spans="5:46" x14ac:dyDescent="0.25">
      <c r="E191" s="4"/>
      <c r="J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</row>
    <row r="192" spans="5:46" x14ac:dyDescent="0.25">
      <c r="E192" s="4"/>
      <c r="J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</row>
    <row r="193" spans="5:46" x14ac:dyDescent="0.25">
      <c r="E193" s="4"/>
      <c r="J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</row>
    <row r="194" spans="5:46" x14ac:dyDescent="0.25">
      <c r="E194" s="4"/>
      <c r="J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</row>
    <row r="195" spans="5:46" x14ac:dyDescent="0.25">
      <c r="E195" s="4"/>
      <c r="J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</row>
    <row r="196" spans="5:46" x14ac:dyDescent="0.25">
      <c r="E196" s="4"/>
      <c r="J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</row>
    <row r="197" spans="5:46" x14ac:dyDescent="0.25">
      <c r="E197" s="4"/>
      <c r="J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</row>
    <row r="198" spans="5:46" x14ac:dyDescent="0.25">
      <c r="E198" s="4"/>
      <c r="J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</row>
    <row r="199" spans="5:46" x14ac:dyDescent="0.25">
      <c r="E199" s="4"/>
      <c r="J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</row>
    <row r="200" spans="5:46" x14ac:dyDescent="0.25">
      <c r="E200" s="4"/>
      <c r="J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</row>
    <row r="201" spans="5:46" x14ac:dyDescent="0.25">
      <c r="E201" s="4"/>
      <c r="J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</row>
    <row r="202" spans="5:46" x14ac:dyDescent="0.25">
      <c r="E202" s="4"/>
      <c r="J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</row>
    <row r="203" spans="5:46" x14ac:dyDescent="0.25">
      <c r="E203" s="4"/>
      <c r="J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</row>
    <row r="204" spans="5:46" x14ac:dyDescent="0.25">
      <c r="E204" s="4"/>
      <c r="J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</row>
    <row r="205" spans="5:46" x14ac:dyDescent="0.25">
      <c r="E205" s="4"/>
      <c r="J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</row>
    <row r="206" spans="5:46" x14ac:dyDescent="0.25">
      <c r="E206" s="4"/>
      <c r="J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</row>
    <row r="207" spans="5:46" x14ac:dyDescent="0.25">
      <c r="E207" s="4"/>
      <c r="J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</row>
    <row r="208" spans="5:46" x14ac:dyDescent="0.25">
      <c r="E208" s="4"/>
      <c r="J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</row>
    <row r="209" spans="5:46" x14ac:dyDescent="0.25">
      <c r="E209" s="4"/>
      <c r="J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</row>
    <row r="210" spans="5:46" x14ac:dyDescent="0.25">
      <c r="E210" s="4"/>
      <c r="J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</row>
    <row r="211" spans="5:46" x14ac:dyDescent="0.25">
      <c r="E211" s="4"/>
      <c r="J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</row>
    <row r="212" spans="5:46" x14ac:dyDescent="0.25">
      <c r="E212" s="4"/>
      <c r="J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</row>
    <row r="213" spans="5:46" x14ac:dyDescent="0.25">
      <c r="E213" s="4"/>
      <c r="J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</row>
    <row r="214" spans="5:46" x14ac:dyDescent="0.25">
      <c r="E214" s="4"/>
      <c r="J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</row>
    <row r="215" spans="5:46" x14ac:dyDescent="0.25">
      <c r="E215" s="4"/>
      <c r="J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</row>
    <row r="216" spans="5:46" x14ac:dyDescent="0.25">
      <c r="E216" s="4"/>
      <c r="J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</row>
    <row r="217" spans="5:46" x14ac:dyDescent="0.25">
      <c r="E217" s="4"/>
      <c r="J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</row>
    <row r="218" spans="5:46" x14ac:dyDescent="0.25">
      <c r="E218" s="4"/>
      <c r="J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</row>
    <row r="219" spans="5:46" x14ac:dyDescent="0.25">
      <c r="E219" s="4"/>
      <c r="J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</row>
    <row r="220" spans="5:46" x14ac:dyDescent="0.25">
      <c r="E220" s="4"/>
      <c r="J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</row>
    <row r="221" spans="5:46" x14ac:dyDescent="0.25">
      <c r="E221" s="4"/>
      <c r="J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</row>
    <row r="222" spans="5:46" x14ac:dyDescent="0.25">
      <c r="E222" s="4"/>
      <c r="J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</row>
    <row r="223" spans="5:46" x14ac:dyDescent="0.25">
      <c r="E223" s="4"/>
      <c r="J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</row>
    <row r="224" spans="5:46" x14ac:dyDescent="0.25">
      <c r="E224" s="4"/>
      <c r="J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</row>
    <row r="225" spans="5:46" x14ac:dyDescent="0.25">
      <c r="E225" s="4"/>
      <c r="J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</row>
    <row r="226" spans="5:46" x14ac:dyDescent="0.25">
      <c r="E226" s="4"/>
      <c r="J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</row>
    <row r="227" spans="5:46" x14ac:dyDescent="0.25">
      <c r="E227" s="4"/>
      <c r="J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</row>
    <row r="228" spans="5:46" x14ac:dyDescent="0.25">
      <c r="E228" s="4"/>
      <c r="J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</row>
    <row r="229" spans="5:46" x14ac:dyDescent="0.25">
      <c r="E229" s="4"/>
      <c r="J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</row>
    <row r="230" spans="5:46" x14ac:dyDescent="0.25">
      <c r="E230" s="4"/>
      <c r="J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</row>
    <row r="231" spans="5:46" x14ac:dyDescent="0.25">
      <c r="E231" s="4"/>
      <c r="J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</row>
    <row r="232" spans="5:46" x14ac:dyDescent="0.25">
      <c r="E232" s="4"/>
      <c r="J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</row>
    <row r="233" spans="5:46" x14ac:dyDescent="0.25">
      <c r="E233" s="4"/>
      <c r="J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</row>
    <row r="234" spans="5:46" x14ac:dyDescent="0.25">
      <c r="E234" s="4"/>
      <c r="J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</row>
    <row r="235" spans="5:46" x14ac:dyDescent="0.25">
      <c r="E235" s="4"/>
      <c r="J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</row>
    <row r="236" spans="5:46" x14ac:dyDescent="0.25">
      <c r="E236" s="4"/>
      <c r="J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</row>
    <row r="237" spans="5:46" x14ac:dyDescent="0.25">
      <c r="E237" s="4"/>
      <c r="J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</row>
    <row r="238" spans="5:46" x14ac:dyDescent="0.25">
      <c r="E238" s="4"/>
      <c r="J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</row>
    <row r="239" spans="5:46" x14ac:dyDescent="0.25">
      <c r="E239" s="4"/>
      <c r="J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</row>
    <row r="240" spans="5:46" x14ac:dyDescent="0.25">
      <c r="E240" s="4"/>
      <c r="J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</row>
    <row r="241" spans="5:46" x14ac:dyDescent="0.25">
      <c r="E241" s="4"/>
      <c r="J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</row>
    <row r="242" spans="5:46" x14ac:dyDescent="0.25">
      <c r="E242" s="4"/>
      <c r="J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</row>
    <row r="243" spans="5:46" x14ac:dyDescent="0.25">
      <c r="E243" s="4"/>
      <c r="J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</row>
    <row r="244" spans="5:46" x14ac:dyDescent="0.25">
      <c r="E244" s="4"/>
      <c r="J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</row>
    <row r="245" spans="5:46" x14ac:dyDescent="0.25">
      <c r="E245" s="4"/>
      <c r="J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</row>
    <row r="246" spans="5:46" x14ac:dyDescent="0.25">
      <c r="E246" s="4"/>
      <c r="J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</row>
    <row r="247" spans="5:46" x14ac:dyDescent="0.25">
      <c r="E247" s="4"/>
      <c r="J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</row>
    <row r="248" spans="5:46" x14ac:dyDescent="0.25">
      <c r="E248" s="4"/>
      <c r="J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</row>
    <row r="249" spans="5:46" x14ac:dyDescent="0.25">
      <c r="E249" s="4"/>
      <c r="J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</row>
    <row r="250" spans="5:46" x14ac:dyDescent="0.25">
      <c r="E250" s="4"/>
      <c r="J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</row>
    <row r="251" spans="5:46" x14ac:dyDescent="0.25">
      <c r="E251" s="4"/>
      <c r="J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</row>
    <row r="252" spans="5:46" x14ac:dyDescent="0.25">
      <c r="E252" s="4"/>
      <c r="J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</row>
    <row r="253" spans="5:46" x14ac:dyDescent="0.25">
      <c r="E253" s="4"/>
      <c r="J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</row>
    <row r="254" spans="5:46" x14ac:dyDescent="0.25">
      <c r="E254" s="4"/>
      <c r="J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</row>
    <row r="255" spans="5:46" x14ac:dyDescent="0.25">
      <c r="E255" s="4"/>
      <c r="J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</row>
    <row r="256" spans="5:46" x14ac:dyDescent="0.25">
      <c r="E256" s="4"/>
      <c r="J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</row>
    <row r="257" spans="5:46" x14ac:dyDescent="0.25">
      <c r="E257" s="4"/>
      <c r="J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</row>
    <row r="258" spans="5:46" x14ac:dyDescent="0.25">
      <c r="E258" s="4"/>
      <c r="J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</row>
    <row r="259" spans="5:46" x14ac:dyDescent="0.25">
      <c r="E259" s="4"/>
      <c r="J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</row>
    <row r="260" spans="5:46" x14ac:dyDescent="0.25">
      <c r="E260" s="4"/>
      <c r="J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</row>
    <row r="261" spans="5:46" x14ac:dyDescent="0.25">
      <c r="E261" s="4"/>
      <c r="J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</row>
    <row r="262" spans="5:46" x14ac:dyDescent="0.25">
      <c r="E262" s="4"/>
      <c r="J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</row>
    <row r="263" spans="5:46" x14ac:dyDescent="0.25">
      <c r="E263" s="4"/>
      <c r="J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</row>
    <row r="264" spans="5:46" x14ac:dyDescent="0.25">
      <c r="E264" s="4"/>
      <c r="J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</row>
    <row r="265" spans="5:46" x14ac:dyDescent="0.25">
      <c r="E265" s="4"/>
      <c r="J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</row>
    <row r="266" spans="5:46" x14ac:dyDescent="0.25">
      <c r="E266" s="4"/>
      <c r="J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</row>
    <row r="267" spans="5:46" x14ac:dyDescent="0.25">
      <c r="E267" s="4"/>
      <c r="J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</row>
    <row r="268" spans="5:46" x14ac:dyDescent="0.25">
      <c r="E268" s="4"/>
      <c r="J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</row>
    <row r="269" spans="5:46" x14ac:dyDescent="0.25">
      <c r="E269" s="4"/>
      <c r="J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</row>
    <row r="270" spans="5:46" x14ac:dyDescent="0.25">
      <c r="E270" s="4"/>
      <c r="J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</row>
    <row r="271" spans="5:46" x14ac:dyDescent="0.25">
      <c r="E271" s="4"/>
      <c r="J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</row>
    <row r="272" spans="5:46" x14ac:dyDescent="0.25">
      <c r="E272" s="4"/>
      <c r="J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</row>
    <row r="273" spans="5:46" x14ac:dyDescent="0.25">
      <c r="E273" s="4"/>
      <c r="J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</row>
    <row r="274" spans="5:46" x14ac:dyDescent="0.25">
      <c r="E274" s="4"/>
      <c r="J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</row>
    <row r="275" spans="5:46" x14ac:dyDescent="0.25">
      <c r="E275" s="4"/>
      <c r="J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</row>
    <row r="276" spans="5:46" x14ac:dyDescent="0.25">
      <c r="E276" s="4"/>
      <c r="J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</row>
    <row r="277" spans="5:46" x14ac:dyDescent="0.25">
      <c r="E277" s="4"/>
      <c r="J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</row>
    <row r="278" spans="5:46" x14ac:dyDescent="0.25">
      <c r="E278" s="4"/>
      <c r="J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</row>
    <row r="279" spans="5:46" x14ac:dyDescent="0.25">
      <c r="E279" s="4"/>
      <c r="J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</row>
    <row r="280" spans="5:46" x14ac:dyDescent="0.25">
      <c r="E280" s="4"/>
      <c r="J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</row>
    <row r="281" spans="5:46" x14ac:dyDescent="0.25">
      <c r="E281" s="4"/>
      <c r="J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</row>
    <row r="282" spans="5:46" x14ac:dyDescent="0.25">
      <c r="E282" s="4"/>
      <c r="J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</row>
    <row r="283" spans="5:46" x14ac:dyDescent="0.25">
      <c r="E283" s="4"/>
      <c r="J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</row>
    <row r="284" spans="5:46" x14ac:dyDescent="0.25">
      <c r="E284" s="4"/>
      <c r="J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</row>
    <row r="285" spans="5:46" x14ac:dyDescent="0.25">
      <c r="E285" s="4"/>
      <c r="J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</row>
    <row r="286" spans="5:46" x14ac:dyDescent="0.25">
      <c r="E286" s="4"/>
      <c r="J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</row>
    <row r="287" spans="5:46" x14ac:dyDescent="0.25">
      <c r="E287" s="4"/>
      <c r="J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</row>
    <row r="288" spans="5:46" x14ac:dyDescent="0.25">
      <c r="E288" s="4"/>
      <c r="J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</row>
    <row r="289" spans="5:46" x14ac:dyDescent="0.25">
      <c r="E289" s="4"/>
      <c r="J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</row>
    <row r="290" spans="5:46" x14ac:dyDescent="0.25">
      <c r="E290" s="4"/>
      <c r="J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</row>
    <row r="291" spans="5:46" x14ac:dyDescent="0.25">
      <c r="E291" s="4"/>
      <c r="J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</row>
    <row r="292" spans="5:46" x14ac:dyDescent="0.25">
      <c r="E292" s="4"/>
      <c r="J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</row>
    <row r="293" spans="5:46" x14ac:dyDescent="0.25">
      <c r="E293" s="4"/>
      <c r="J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</row>
    <row r="294" spans="5:46" x14ac:dyDescent="0.25">
      <c r="E294" s="4"/>
      <c r="J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</row>
    <row r="295" spans="5:46" x14ac:dyDescent="0.25">
      <c r="E295" s="4"/>
      <c r="J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</row>
    <row r="296" spans="5:46" x14ac:dyDescent="0.25">
      <c r="E296" s="4"/>
      <c r="J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</row>
    <row r="297" spans="5:46" x14ac:dyDescent="0.25">
      <c r="E297" s="4"/>
      <c r="J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</row>
    <row r="298" spans="5:46" x14ac:dyDescent="0.25">
      <c r="E298" s="4"/>
      <c r="J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</row>
    <row r="299" spans="5:46" x14ac:dyDescent="0.25">
      <c r="E299" s="4"/>
      <c r="J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</row>
    <row r="300" spans="5:46" x14ac:dyDescent="0.25">
      <c r="E300" s="4"/>
      <c r="J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</row>
    <row r="301" spans="5:46" x14ac:dyDescent="0.25">
      <c r="E301" s="4"/>
      <c r="J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</row>
    <row r="302" spans="5:46" x14ac:dyDescent="0.25">
      <c r="E302" s="4"/>
      <c r="J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</row>
  </sheetData>
  <sortState ref="A5:AV124">
    <sortCondition ref="F5:F124"/>
  </sortState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2"/>
  <sheetViews>
    <sheetView workbookViewId="0"/>
  </sheetViews>
  <sheetFormatPr defaultRowHeight="15" x14ac:dyDescent="0.25"/>
  <cols>
    <col min="3" max="4" width="9.7109375" bestFit="1" customWidth="1"/>
    <col min="5" max="5" width="28.85546875" customWidth="1"/>
    <col min="7" max="7" width="18.42578125" style="116" customWidth="1"/>
  </cols>
  <sheetData>
    <row r="1" spans="1:9" s="19" customFormat="1" x14ac:dyDescent="0.25">
      <c r="A1" s="19" t="s">
        <v>399</v>
      </c>
      <c r="G1" s="124"/>
    </row>
    <row r="2" spans="1:9" s="3" customFormat="1" x14ac:dyDescent="0.25">
      <c r="A2" s="19" t="s">
        <v>467</v>
      </c>
      <c r="C2" s="2"/>
      <c r="D2" s="2"/>
      <c r="G2" s="125"/>
    </row>
    <row r="4" spans="1:9" x14ac:dyDescent="0.25">
      <c r="A4" s="55" t="s">
        <v>468</v>
      </c>
      <c r="B4" s="55" t="s">
        <v>469</v>
      </c>
      <c r="C4" s="55" t="s">
        <v>470</v>
      </c>
      <c r="D4" s="55" t="s">
        <v>471</v>
      </c>
      <c r="E4" s="117" t="s">
        <v>472</v>
      </c>
      <c r="F4" s="118" t="s">
        <v>473</v>
      </c>
      <c r="G4" s="117" t="s">
        <v>474</v>
      </c>
      <c r="H4" s="55" t="s">
        <v>439</v>
      </c>
      <c r="I4" s="55" t="s">
        <v>440</v>
      </c>
    </row>
    <row r="5" spans="1:9" ht="30" x14ac:dyDescent="0.25">
      <c r="A5" s="119">
        <v>0</v>
      </c>
      <c r="B5" s="120" t="s">
        <v>475</v>
      </c>
      <c r="C5" s="121">
        <v>42130</v>
      </c>
      <c r="D5" s="121">
        <v>42155</v>
      </c>
      <c r="E5" s="122" t="s">
        <v>476</v>
      </c>
      <c r="F5" s="123" t="s">
        <v>477</v>
      </c>
      <c r="G5" s="122" t="s">
        <v>478</v>
      </c>
      <c r="H5" s="123">
        <v>42.766266000000002</v>
      </c>
      <c r="I5" s="123">
        <v>-72.507007000000002</v>
      </c>
    </row>
    <row r="6" spans="1:9" x14ac:dyDescent="0.25">
      <c r="A6" s="119">
        <v>1</v>
      </c>
      <c r="B6" s="120" t="s">
        <v>475</v>
      </c>
      <c r="C6" s="121">
        <v>42130</v>
      </c>
      <c r="D6" s="121">
        <v>42152</v>
      </c>
      <c r="E6" s="122" t="s">
        <v>479</v>
      </c>
      <c r="F6" s="123" t="s">
        <v>477</v>
      </c>
      <c r="G6" s="122" t="s">
        <v>478</v>
      </c>
      <c r="H6" s="123">
        <v>42.773350000000001</v>
      </c>
      <c r="I6" s="123">
        <v>-72.500609999999995</v>
      </c>
    </row>
    <row r="7" spans="1:9" ht="30" x14ac:dyDescent="0.25">
      <c r="A7" s="119">
        <v>2</v>
      </c>
      <c r="B7" s="120" t="s">
        <v>480</v>
      </c>
      <c r="C7" s="121">
        <v>42137</v>
      </c>
      <c r="D7" s="121">
        <v>42152</v>
      </c>
      <c r="E7" s="122" t="s">
        <v>481</v>
      </c>
      <c r="F7" s="123" t="s">
        <v>477</v>
      </c>
      <c r="G7" s="122" t="s">
        <v>482</v>
      </c>
      <c r="H7" s="123">
        <v>42.770440000000001</v>
      </c>
      <c r="I7" s="123">
        <v>-72.486919999999998</v>
      </c>
    </row>
    <row r="8" spans="1:9" ht="30" x14ac:dyDescent="0.25">
      <c r="A8" s="119">
        <v>3</v>
      </c>
      <c r="B8" s="120" t="s">
        <v>480</v>
      </c>
      <c r="C8" s="121">
        <v>42137</v>
      </c>
      <c r="D8" s="121">
        <v>42160</v>
      </c>
      <c r="E8" s="122" t="s">
        <v>483</v>
      </c>
      <c r="F8" s="123" t="s">
        <v>477</v>
      </c>
      <c r="G8" s="122" t="s">
        <v>482</v>
      </c>
      <c r="H8" s="123">
        <v>42.77</v>
      </c>
      <c r="I8" s="123">
        <v>-72.485500000000002</v>
      </c>
    </row>
    <row r="9" spans="1:9" ht="30" x14ac:dyDescent="0.25">
      <c r="A9" s="119">
        <v>4</v>
      </c>
      <c r="B9" s="120" t="s">
        <v>480</v>
      </c>
      <c r="C9" s="121">
        <v>42137</v>
      </c>
      <c r="D9" s="121">
        <v>42156</v>
      </c>
      <c r="E9" s="122" t="s">
        <v>484</v>
      </c>
      <c r="F9" s="123" t="s">
        <v>477</v>
      </c>
      <c r="G9" s="122" t="s">
        <v>482</v>
      </c>
      <c r="H9" s="123">
        <v>42.772903999999997</v>
      </c>
      <c r="I9" s="123">
        <v>-72.498693000000003</v>
      </c>
    </row>
    <row r="10" spans="1:9" ht="30" x14ac:dyDescent="0.25">
      <c r="A10" s="119">
        <v>5</v>
      </c>
      <c r="B10" s="120" t="s">
        <v>485</v>
      </c>
      <c r="C10" s="121">
        <v>42137</v>
      </c>
      <c r="D10" s="121">
        <v>42155</v>
      </c>
      <c r="E10" s="122" t="s">
        <v>486</v>
      </c>
      <c r="F10" s="123" t="s">
        <v>477</v>
      </c>
      <c r="G10" s="122" t="s">
        <v>482</v>
      </c>
      <c r="H10" s="123">
        <v>42.774653000000001</v>
      </c>
      <c r="I10" s="123">
        <v>-72.497510000000005</v>
      </c>
    </row>
    <row r="11" spans="1:9" ht="30" x14ac:dyDescent="0.25">
      <c r="A11" s="119">
        <v>6</v>
      </c>
      <c r="B11" s="120" t="s">
        <v>485</v>
      </c>
      <c r="C11" s="121">
        <v>42137</v>
      </c>
      <c r="D11" s="121">
        <v>42152</v>
      </c>
      <c r="E11" s="122" t="s">
        <v>487</v>
      </c>
      <c r="F11" s="123" t="s">
        <v>477</v>
      </c>
      <c r="G11" s="122" t="s">
        <v>478</v>
      </c>
      <c r="H11" s="123">
        <v>42.767330000000001</v>
      </c>
      <c r="I11" s="123">
        <v>-72.513599999999997</v>
      </c>
    </row>
    <row r="12" spans="1:9" x14ac:dyDescent="0.25">
      <c r="A12" s="119">
        <v>7</v>
      </c>
      <c r="B12" s="120" t="s">
        <v>488</v>
      </c>
      <c r="C12" s="121">
        <v>42139</v>
      </c>
      <c r="D12" s="121">
        <v>42518</v>
      </c>
      <c r="E12" s="122" t="s">
        <v>489</v>
      </c>
      <c r="F12" s="123" t="s">
        <v>477</v>
      </c>
      <c r="G12" s="122" t="s">
        <v>478</v>
      </c>
      <c r="H12" s="123">
        <v>42.767760000000003</v>
      </c>
      <c r="I12" s="123">
        <v>-72.506659999999997</v>
      </c>
    </row>
    <row r="13" spans="1:9" ht="30" x14ac:dyDescent="0.25">
      <c r="A13" s="119">
        <v>8</v>
      </c>
      <c r="B13" s="120" t="s">
        <v>488</v>
      </c>
      <c r="C13" s="121">
        <v>42139</v>
      </c>
      <c r="D13" s="121">
        <v>42156</v>
      </c>
      <c r="E13" s="122" t="s">
        <v>484</v>
      </c>
      <c r="F13" s="123" t="s">
        <v>477</v>
      </c>
      <c r="G13" s="122" t="s">
        <v>482</v>
      </c>
      <c r="H13" s="123">
        <v>42.772903999999997</v>
      </c>
      <c r="I13" s="123">
        <v>-72.498693000000003</v>
      </c>
    </row>
    <row r="14" spans="1:9" x14ac:dyDescent="0.25">
      <c r="A14" s="119">
        <v>9</v>
      </c>
      <c r="B14" s="120" t="s">
        <v>490</v>
      </c>
      <c r="C14" s="121">
        <v>42139</v>
      </c>
      <c r="D14" s="121">
        <v>42155</v>
      </c>
      <c r="E14" s="122" t="s">
        <v>491</v>
      </c>
      <c r="F14" s="123" t="s">
        <v>477</v>
      </c>
      <c r="G14" s="122" t="s">
        <v>478</v>
      </c>
      <c r="H14" s="123">
        <v>42.767491</v>
      </c>
      <c r="I14" s="123">
        <v>-72.513074000000003</v>
      </c>
    </row>
    <row r="15" spans="1:9" ht="30" x14ac:dyDescent="0.25">
      <c r="A15" s="119">
        <v>10</v>
      </c>
      <c r="B15" s="120" t="s">
        <v>490</v>
      </c>
      <c r="C15" s="121">
        <v>42139</v>
      </c>
      <c r="D15" s="121">
        <v>42156</v>
      </c>
      <c r="E15" s="122" t="s">
        <v>492</v>
      </c>
      <c r="F15" s="123" t="s">
        <v>477</v>
      </c>
      <c r="G15" s="122" t="s">
        <v>478</v>
      </c>
      <c r="H15" s="123">
        <v>42.768909999999998</v>
      </c>
      <c r="I15" s="123">
        <v>-72.513490000000004</v>
      </c>
    </row>
    <row r="16" spans="1:9" x14ac:dyDescent="0.25">
      <c r="A16" s="119">
        <v>11</v>
      </c>
      <c r="B16" s="120" t="s">
        <v>493</v>
      </c>
      <c r="C16" s="121">
        <v>42139</v>
      </c>
      <c r="D16" s="121">
        <v>42164</v>
      </c>
      <c r="E16" s="122" t="s">
        <v>494</v>
      </c>
      <c r="F16" s="123" t="s">
        <v>477</v>
      </c>
      <c r="G16" s="122" t="s">
        <v>478</v>
      </c>
      <c r="H16" s="123">
        <v>42.769860000000001</v>
      </c>
      <c r="I16" s="123">
        <v>-72.514690000000002</v>
      </c>
    </row>
    <row r="17" spans="1:9" ht="30" x14ac:dyDescent="0.25">
      <c r="A17" s="119">
        <v>12</v>
      </c>
      <c r="B17" s="120" t="s">
        <v>495</v>
      </c>
      <c r="C17" s="121">
        <v>42140</v>
      </c>
      <c r="D17" s="121">
        <v>42188</v>
      </c>
      <c r="E17" s="122" t="s">
        <v>496</v>
      </c>
      <c r="F17" s="123" t="s">
        <v>477</v>
      </c>
      <c r="G17" s="122" t="s">
        <v>478</v>
      </c>
      <c r="H17" s="123">
        <v>42.675870000000003</v>
      </c>
      <c r="I17" s="123">
        <v>-72.468630000000005</v>
      </c>
    </row>
    <row r="18" spans="1:9" x14ac:dyDescent="0.25">
      <c r="A18" s="119">
        <v>13</v>
      </c>
      <c r="B18" s="119" t="s">
        <v>497</v>
      </c>
      <c r="C18" s="121">
        <v>42152</v>
      </c>
      <c r="D18" s="121">
        <v>42155</v>
      </c>
      <c r="E18" s="122" t="s">
        <v>498</v>
      </c>
      <c r="F18" s="123" t="s">
        <v>477</v>
      </c>
      <c r="G18" s="122" t="s">
        <v>478</v>
      </c>
      <c r="H18" s="123">
        <v>42.769599999999997</v>
      </c>
      <c r="I18" s="123">
        <v>-72.515699999999995</v>
      </c>
    </row>
    <row r="19" spans="1:9" x14ac:dyDescent="0.25">
      <c r="A19" s="119">
        <v>14</v>
      </c>
      <c r="B19" s="119" t="s">
        <v>499</v>
      </c>
      <c r="C19" s="121">
        <v>42130</v>
      </c>
      <c r="D19" s="121">
        <v>42155</v>
      </c>
      <c r="E19" s="122" t="s">
        <v>498</v>
      </c>
      <c r="F19" s="123" t="s">
        <v>477</v>
      </c>
      <c r="G19" s="122" t="s">
        <v>478</v>
      </c>
      <c r="H19" s="123">
        <v>42.769599999999997</v>
      </c>
      <c r="I19" s="123">
        <v>-72.515699999999995</v>
      </c>
    </row>
    <row r="20" spans="1:9" ht="30" x14ac:dyDescent="0.25">
      <c r="A20" s="119">
        <v>15</v>
      </c>
      <c r="B20" s="119" t="s">
        <v>500</v>
      </c>
      <c r="C20" s="121">
        <v>42139</v>
      </c>
      <c r="D20" s="121">
        <v>42152</v>
      </c>
      <c r="E20" s="122" t="s">
        <v>501</v>
      </c>
      <c r="F20" s="123" t="s">
        <v>477</v>
      </c>
      <c r="G20" s="122" t="s">
        <v>482</v>
      </c>
      <c r="H20" s="123">
        <v>42.774630000000002</v>
      </c>
      <c r="I20" s="123">
        <v>-72.494829999999993</v>
      </c>
    </row>
    <row r="21" spans="1:9" ht="30" x14ac:dyDescent="0.25">
      <c r="A21" s="119">
        <v>16</v>
      </c>
      <c r="B21" s="119" t="s">
        <v>500</v>
      </c>
      <c r="C21" s="121">
        <v>42139</v>
      </c>
      <c r="D21" s="121">
        <v>42156</v>
      </c>
      <c r="E21" s="122" t="s">
        <v>502</v>
      </c>
      <c r="F21" s="123" t="s">
        <v>477</v>
      </c>
      <c r="G21" s="122" t="s">
        <v>482</v>
      </c>
      <c r="H21" s="123">
        <v>42.774259999999998</v>
      </c>
      <c r="I21" s="123">
        <v>-72.49736</v>
      </c>
    </row>
    <row r="22" spans="1:9" ht="30" x14ac:dyDescent="0.25">
      <c r="A22" s="119">
        <v>17</v>
      </c>
      <c r="B22" s="119" t="s">
        <v>503</v>
      </c>
      <c r="C22" s="121">
        <v>42140</v>
      </c>
      <c r="D22" s="121">
        <v>42152</v>
      </c>
      <c r="E22" s="122" t="s">
        <v>501</v>
      </c>
      <c r="F22" s="123" t="s">
        <v>477</v>
      </c>
      <c r="G22" s="122" t="s">
        <v>482</v>
      </c>
      <c r="H22" s="123">
        <v>42.774630000000002</v>
      </c>
      <c r="I22" s="123">
        <v>-72.494829999999993</v>
      </c>
    </row>
    <row r="23" spans="1:9" ht="30" x14ac:dyDescent="0.25">
      <c r="A23" s="119">
        <v>18</v>
      </c>
      <c r="B23" s="119" t="s">
        <v>504</v>
      </c>
      <c r="C23" s="121">
        <v>42139</v>
      </c>
      <c r="D23" s="121">
        <v>42155</v>
      </c>
      <c r="E23" s="122" t="s">
        <v>505</v>
      </c>
      <c r="F23" s="123" t="s">
        <v>477</v>
      </c>
      <c r="G23" s="122" t="s">
        <v>482</v>
      </c>
      <c r="H23" s="123">
        <v>42.774456999999998</v>
      </c>
      <c r="I23" s="123">
        <v>-72.498636000000005</v>
      </c>
    </row>
    <row r="24" spans="1:9" ht="30" x14ac:dyDescent="0.25">
      <c r="A24" s="119">
        <v>19</v>
      </c>
      <c r="B24" s="119" t="s">
        <v>504</v>
      </c>
      <c r="C24" s="121">
        <v>42139</v>
      </c>
      <c r="D24" s="121">
        <v>42152</v>
      </c>
      <c r="E24" s="122" t="s">
        <v>506</v>
      </c>
      <c r="F24" s="123" t="s">
        <v>477</v>
      </c>
      <c r="G24" s="122" t="s">
        <v>482</v>
      </c>
      <c r="H24" s="123">
        <v>42.77158</v>
      </c>
      <c r="I24" s="123">
        <v>-72.488200000000006</v>
      </c>
    </row>
    <row r="25" spans="1:9" ht="30" x14ac:dyDescent="0.25">
      <c r="A25" s="119">
        <v>20</v>
      </c>
      <c r="B25" s="119" t="s">
        <v>504</v>
      </c>
      <c r="C25" s="121">
        <v>42139</v>
      </c>
      <c r="D25" s="121">
        <v>42160</v>
      </c>
      <c r="E25" s="122" t="s">
        <v>507</v>
      </c>
      <c r="F25" s="123" t="s">
        <v>477</v>
      </c>
      <c r="G25" s="122" t="s">
        <v>482</v>
      </c>
      <c r="H25" s="123">
        <v>42.737569999999998</v>
      </c>
      <c r="I25" s="123">
        <v>-72.462130000000002</v>
      </c>
    </row>
    <row r="26" spans="1:9" ht="30" x14ac:dyDescent="0.25">
      <c r="A26" s="119">
        <v>21</v>
      </c>
      <c r="B26" s="119" t="s">
        <v>504</v>
      </c>
      <c r="C26" s="121">
        <v>42139</v>
      </c>
      <c r="D26" s="121">
        <v>42156</v>
      </c>
      <c r="E26" s="122" t="s">
        <v>502</v>
      </c>
      <c r="F26" s="123" t="s">
        <v>477</v>
      </c>
      <c r="G26" s="122" t="s">
        <v>482</v>
      </c>
      <c r="H26" s="123">
        <v>42.774259999999998</v>
      </c>
      <c r="I26" s="123">
        <v>-72.49736</v>
      </c>
    </row>
    <row r="27" spans="1:9" ht="30" x14ac:dyDescent="0.25">
      <c r="A27" s="119">
        <v>22</v>
      </c>
      <c r="B27" s="119" t="s">
        <v>508</v>
      </c>
      <c r="C27" s="121">
        <v>42140</v>
      </c>
      <c r="D27" s="121">
        <v>42155</v>
      </c>
      <c r="E27" s="122" t="s">
        <v>476</v>
      </c>
      <c r="F27" s="123" t="s">
        <v>477</v>
      </c>
      <c r="G27" s="122" t="s">
        <v>478</v>
      </c>
      <c r="H27" s="123">
        <v>42.766266000000002</v>
      </c>
      <c r="I27" s="123">
        <v>-72.507007000000002</v>
      </c>
    </row>
    <row r="28" spans="1:9" ht="30" x14ac:dyDescent="0.25">
      <c r="A28" s="119">
        <v>23</v>
      </c>
      <c r="B28" s="119" t="s">
        <v>508</v>
      </c>
      <c r="C28" s="121">
        <v>42140</v>
      </c>
      <c r="D28" s="121">
        <v>42152</v>
      </c>
      <c r="E28" s="122" t="s">
        <v>501</v>
      </c>
      <c r="F28" s="123" t="s">
        <v>477</v>
      </c>
      <c r="G28" s="122" t="s">
        <v>482</v>
      </c>
      <c r="H28" s="123">
        <v>42.774630000000002</v>
      </c>
      <c r="I28" s="123">
        <v>-72.494829999999993</v>
      </c>
    </row>
    <row r="29" spans="1:9" ht="30" x14ac:dyDescent="0.25">
      <c r="A29" s="119">
        <v>24</v>
      </c>
      <c r="B29" s="119" t="s">
        <v>509</v>
      </c>
      <c r="C29" s="121">
        <v>42146</v>
      </c>
      <c r="D29" s="121">
        <v>42155</v>
      </c>
      <c r="E29" s="122" t="s">
        <v>476</v>
      </c>
      <c r="F29" s="123" t="s">
        <v>477</v>
      </c>
      <c r="G29" s="122" t="s">
        <v>478</v>
      </c>
      <c r="H29" s="123">
        <v>42.766266000000002</v>
      </c>
      <c r="I29" s="123">
        <v>-72.507007000000002</v>
      </c>
    </row>
    <row r="30" spans="1:9" ht="30" x14ac:dyDescent="0.25">
      <c r="A30" s="119">
        <v>25</v>
      </c>
      <c r="B30" s="119" t="s">
        <v>509</v>
      </c>
      <c r="C30" s="121">
        <v>42146</v>
      </c>
      <c r="D30" s="121">
        <v>42156</v>
      </c>
      <c r="E30" s="122" t="s">
        <v>510</v>
      </c>
      <c r="F30" s="123" t="s">
        <v>477</v>
      </c>
      <c r="G30" s="122" t="s">
        <v>478</v>
      </c>
      <c r="H30" s="123">
        <v>42.768000000000001</v>
      </c>
      <c r="I30" s="123">
        <v>-72.50076</v>
      </c>
    </row>
    <row r="31" spans="1:9" ht="30" x14ac:dyDescent="0.25">
      <c r="A31" s="119">
        <v>26</v>
      </c>
      <c r="B31" s="119" t="s">
        <v>511</v>
      </c>
      <c r="C31" s="121">
        <v>42138</v>
      </c>
      <c r="D31" s="121">
        <v>42155</v>
      </c>
      <c r="E31" s="122" t="s">
        <v>476</v>
      </c>
      <c r="F31" s="123" t="s">
        <v>477</v>
      </c>
      <c r="G31" s="122" t="s">
        <v>478</v>
      </c>
      <c r="H31" s="123">
        <v>42.766266000000002</v>
      </c>
      <c r="I31" s="123">
        <v>-72.507007000000002</v>
      </c>
    </row>
    <row r="32" spans="1:9" ht="30" x14ac:dyDescent="0.25">
      <c r="A32" s="119">
        <v>27</v>
      </c>
      <c r="B32" s="119" t="s">
        <v>511</v>
      </c>
      <c r="C32" s="121">
        <v>42138</v>
      </c>
      <c r="D32" s="121">
        <v>42156</v>
      </c>
      <c r="E32" s="122" t="s">
        <v>484</v>
      </c>
      <c r="F32" s="123" t="s">
        <v>477</v>
      </c>
      <c r="G32" s="122" t="s">
        <v>482</v>
      </c>
      <c r="H32" s="123">
        <v>42.772903999999997</v>
      </c>
      <c r="I32" s="123">
        <v>-72.498693000000003</v>
      </c>
    </row>
    <row r="33" spans="1:9" x14ac:dyDescent="0.25">
      <c r="A33" s="119">
        <v>28</v>
      </c>
      <c r="B33" s="119" t="s">
        <v>512</v>
      </c>
      <c r="C33" s="121">
        <v>42138</v>
      </c>
      <c r="D33" s="121">
        <v>42155</v>
      </c>
      <c r="E33" s="122" t="s">
        <v>498</v>
      </c>
      <c r="F33" s="123" t="s">
        <v>477</v>
      </c>
      <c r="G33" s="122" t="s">
        <v>478</v>
      </c>
      <c r="H33" s="123">
        <v>42.769599999999997</v>
      </c>
      <c r="I33" s="123">
        <v>-72.515699999999995</v>
      </c>
    </row>
    <row r="34" spans="1:9" ht="30" x14ac:dyDescent="0.25">
      <c r="A34" s="119">
        <v>29</v>
      </c>
      <c r="B34" s="119" t="s">
        <v>512</v>
      </c>
      <c r="C34" s="121">
        <v>42138</v>
      </c>
      <c r="D34" s="121">
        <v>42160</v>
      </c>
      <c r="E34" s="122" t="s">
        <v>513</v>
      </c>
      <c r="F34" s="123" t="s">
        <v>477</v>
      </c>
      <c r="G34" s="122" t="s">
        <v>482</v>
      </c>
      <c r="H34" s="123">
        <v>42.72231</v>
      </c>
      <c r="I34" s="123">
        <v>-72.458330000000004</v>
      </c>
    </row>
    <row r="35" spans="1:9" ht="30" x14ac:dyDescent="0.25">
      <c r="A35" s="119">
        <v>30</v>
      </c>
      <c r="B35" s="119" t="s">
        <v>514</v>
      </c>
      <c r="C35" s="121">
        <v>42152</v>
      </c>
      <c r="D35" s="121">
        <v>42155</v>
      </c>
      <c r="E35" s="122" t="s">
        <v>476</v>
      </c>
      <c r="F35" s="123" t="s">
        <v>477</v>
      </c>
      <c r="G35" s="122" t="s">
        <v>478</v>
      </c>
      <c r="H35" s="123">
        <v>42.766266000000002</v>
      </c>
      <c r="I35" s="123">
        <v>-72.507007000000002</v>
      </c>
    </row>
    <row r="36" spans="1:9" ht="30" x14ac:dyDescent="0.25">
      <c r="A36" s="119">
        <v>31</v>
      </c>
      <c r="B36" s="119" t="s">
        <v>514</v>
      </c>
      <c r="C36" s="121">
        <v>42152</v>
      </c>
      <c r="D36" s="121">
        <v>42156</v>
      </c>
      <c r="E36" s="122" t="s">
        <v>515</v>
      </c>
      <c r="F36" s="123" t="s">
        <v>477</v>
      </c>
      <c r="G36" s="122" t="s">
        <v>478</v>
      </c>
      <c r="H36" s="123">
        <v>42.766030000000001</v>
      </c>
      <c r="I36" s="123">
        <v>-72.507279999999994</v>
      </c>
    </row>
    <row r="37" spans="1:9" x14ac:dyDescent="0.25">
      <c r="A37" s="119">
        <v>32</v>
      </c>
      <c r="B37" s="119" t="s">
        <v>516</v>
      </c>
      <c r="C37" s="121">
        <v>42140</v>
      </c>
      <c r="D37" s="121">
        <v>42155</v>
      </c>
      <c r="E37" s="122" t="s">
        <v>517</v>
      </c>
      <c r="F37" s="123" t="s">
        <v>477</v>
      </c>
      <c r="G37" s="122" t="s">
        <v>478</v>
      </c>
      <c r="H37" s="123">
        <v>42.772869999999998</v>
      </c>
      <c r="I37" s="123">
        <v>-72.501628999999994</v>
      </c>
    </row>
    <row r="38" spans="1:9" ht="30" x14ac:dyDescent="0.25">
      <c r="A38" s="119">
        <v>33</v>
      </c>
      <c r="B38" s="119" t="s">
        <v>516</v>
      </c>
      <c r="C38" s="121">
        <v>42140</v>
      </c>
      <c r="D38" s="121">
        <v>42160</v>
      </c>
      <c r="E38" s="122" t="s">
        <v>518</v>
      </c>
      <c r="F38" s="123" t="s">
        <v>477</v>
      </c>
      <c r="G38" s="122" t="s">
        <v>482</v>
      </c>
      <c r="H38" s="123">
        <v>42.70805</v>
      </c>
      <c r="I38" s="123">
        <v>-72.457409999999996</v>
      </c>
    </row>
    <row r="39" spans="1:9" x14ac:dyDescent="0.25">
      <c r="A39" s="119">
        <v>34</v>
      </c>
      <c r="B39" s="119" t="s">
        <v>519</v>
      </c>
      <c r="C39" s="121">
        <v>42146</v>
      </c>
      <c r="D39" s="121">
        <v>42155</v>
      </c>
      <c r="E39" s="122" t="s">
        <v>498</v>
      </c>
      <c r="F39" s="123" t="s">
        <v>477</v>
      </c>
      <c r="G39" s="122" t="s">
        <v>478</v>
      </c>
      <c r="H39" s="123">
        <v>42.769599999999997</v>
      </c>
      <c r="I39" s="123">
        <v>-72.515699999999995</v>
      </c>
    </row>
    <row r="40" spans="1:9" ht="30" x14ac:dyDescent="0.25">
      <c r="A40" s="119">
        <v>35</v>
      </c>
      <c r="B40" s="119" t="s">
        <v>519</v>
      </c>
      <c r="C40" s="121">
        <v>42146</v>
      </c>
      <c r="D40" s="121">
        <v>42156</v>
      </c>
      <c r="E40" s="122" t="s">
        <v>502</v>
      </c>
      <c r="F40" s="123" t="s">
        <v>477</v>
      </c>
      <c r="G40" s="122" t="s">
        <v>482</v>
      </c>
      <c r="H40" s="123">
        <v>42.774259999999998</v>
      </c>
      <c r="I40" s="123">
        <v>-72.49736</v>
      </c>
    </row>
    <row r="41" spans="1:9" ht="30" x14ac:dyDescent="0.25">
      <c r="A41" s="119">
        <v>36</v>
      </c>
      <c r="B41" s="119" t="s">
        <v>520</v>
      </c>
      <c r="C41" s="121">
        <v>42147</v>
      </c>
      <c r="D41" s="121">
        <v>42156</v>
      </c>
      <c r="E41" s="122" t="s">
        <v>521</v>
      </c>
      <c r="F41" s="123" t="s">
        <v>477</v>
      </c>
      <c r="G41" s="122" t="s">
        <v>478</v>
      </c>
      <c r="H41" s="123">
        <v>42.772750000000002</v>
      </c>
      <c r="I41" s="123">
        <v>-72.501549999999995</v>
      </c>
    </row>
    <row r="42" spans="1:9" ht="30" x14ac:dyDescent="0.25">
      <c r="A42" s="119">
        <v>37</v>
      </c>
      <c r="B42" s="119" t="s">
        <v>522</v>
      </c>
      <c r="C42" s="121">
        <v>42147</v>
      </c>
      <c r="D42" s="121">
        <v>42155</v>
      </c>
      <c r="E42" s="122" t="s">
        <v>523</v>
      </c>
      <c r="F42" s="123" t="s">
        <v>477</v>
      </c>
      <c r="G42" s="122" t="s">
        <v>482</v>
      </c>
      <c r="H42" s="123">
        <v>42.770575999999998</v>
      </c>
      <c r="I42" s="123">
        <v>-72.487408000000002</v>
      </c>
    </row>
    <row r="43" spans="1:9" ht="30" x14ac:dyDescent="0.25">
      <c r="A43" s="119">
        <v>38</v>
      </c>
      <c r="B43" s="119" t="s">
        <v>522</v>
      </c>
      <c r="C43" s="121">
        <v>42147</v>
      </c>
      <c r="D43" s="121">
        <v>42156</v>
      </c>
      <c r="E43" s="122" t="s">
        <v>521</v>
      </c>
      <c r="F43" s="123" t="s">
        <v>477</v>
      </c>
      <c r="G43" s="122" t="s">
        <v>478</v>
      </c>
      <c r="H43" s="123">
        <v>42.772750000000002</v>
      </c>
      <c r="I43" s="123">
        <v>-72.501549999999995</v>
      </c>
    </row>
    <row r="44" spans="1:9" x14ac:dyDescent="0.25">
      <c r="A44" s="119">
        <v>39</v>
      </c>
      <c r="B44" s="119" t="s">
        <v>524</v>
      </c>
      <c r="C44" s="121">
        <v>42134</v>
      </c>
      <c r="D44" s="121">
        <v>42518</v>
      </c>
      <c r="E44" s="122" t="s">
        <v>525</v>
      </c>
      <c r="F44" s="123" t="s">
        <v>477</v>
      </c>
      <c r="G44" s="122" t="s">
        <v>478</v>
      </c>
      <c r="H44" s="123">
        <v>42.76643</v>
      </c>
      <c r="I44" s="123">
        <v>-72.507419999999996</v>
      </c>
    </row>
    <row r="45" spans="1:9" ht="30" x14ac:dyDescent="0.25">
      <c r="A45" s="119">
        <v>40</v>
      </c>
      <c r="B45" s="120" t="s">
        <v>475</v>
      </c>
      <c r="C45" s="121">
        <v>42130</v>
      </c>
      <c r="D45" s="121">
        <v>42139</v>
      </c>
      <c r="E45" s="122" t="s">
        <v>526</v>
      </c>
      <c r="F45" s="123" t="s">
        <v>477</v>
      </c>
      <c r="G45" s="122" t="s">
        <v>482</v>
      </c>
      <c r="H45" s="123">
        <v>42.773983000000001</v>
      </c>
      <c r="I45" s="123">
        <v>-72.491399999999999</v>
      </c>
    </row>
    <row r="46" spans="1:9" ht="30" x14ac:dyDescent="0.25">
      <c r="A46" s="119">
        <v>41</v>
      </c>
      <c r="B46" s="120" t="s">
        <v>493</v>
      </c>
      <c r="C46" s="121">
        <v>42139</v>
      </c>
      <c r="D46" s="121">
        <v>42144</v>
      </c>
      <c r="E46" s="122" t="s">
        <v>527</v>
      </c>
      <c r="F46" s="123" t="s">
        <v>477</v>
      </c>
      <c r="G46" s="122" t="s">
        <v>482</v>
      </c>
      <c r="H46" s="123">
        <v>42.774478000000002</v>
      </c>
      <c r="I46" s="123">
        <v>-72.498608000000004</v>
      </c>
    </row>
    <row r="47" spans="1:9" ht="30" x14ac:dyDescent="0.25">
      <c r="A47" s="119">
        <v>42</v>
      </c>
      <c r="B47" s="119" t="s">
        <v>499</v>
      </c>
      <c r="C47" s="121">
        <v>42130</v>
      </c>
      <c r="D47" s="121">
        <v>42155</v>
      </c>
      <c r="E47" s="122" t="s">
        <v>528</v>
      </c>
      <c r="F47" s="123" t="s">
        <v>477</v>
      </c>
      <c r="G47" s="122" t="s">
        <v>482</v>
      </c>
      <c r="H47" s="123">
        <v>42.715682999999999</v>
      </c>
      <c r="I47" s="123">
        <v>-72.454165000000003</v>
      </c>
    </row>
    <row r="48" spans="1:9" ht="30" x14ac:dyDescent="0.25">
      <c r="A48" s="119">
        <v>43</v>
      </c>
      <c r="B48" s="119" t="s">
        <v>511</v>
      </c>
      <c r="C48" s="121">
        <v>42138</v>
      </c>
      <c r="D48" s="121">
        <v>42139</v>
      </c>
      <c r="E48" s="122" t="s">
        <v>529</v>
      </c>
      <c r="F48" s="123" t="s">
        <v>477</v>
      </c>
      <c r="G48" s="122" t="s">
        <v>482</v>
      </c>
      <c r="H48" s="123">
        <v>42.724083</v>
      </c>
      <c r="I48" s="123">
        <v>-72.458533000000003</v>
      </c>
    </row>
    <row r="49" spans="1:9" ht="30" x14ac:dyDescent="0.25">
      <c r="A49" s="119">
        <v>44</v>
      </c>
      <c r="B49" s="119" t="s">
        <v>512</v>
      </c>
      <c r="C49" s="121">
        <v>42138</v>
      </c>
      <c r="D49" s="121">
        <v>42139</v>
      </c>
      <c r="E49" s="122" t="s">
        <v>530</v>
      </c>
      <c r="F49" s="123" t="s">
        <v>477</v>
      </c>
      <c r="G49" s="122" t="s">
        <v>482</v>
      </c>
      <c r="H49" s="123">
        <v>42.735467</v>
      </c>
      <c r="I49" s="123">
        <v>-72.459900000000005</v>
      </c>
    </row>
    <row r="50" spans="1:9" ht="45" x14ac:dyDescent="0.25">
      <c r="A50" s="119">
        <v>45</v>
      </c>
      <c r="B50" s="119" t="s">
        <v>524</v>
      </c>
      <c r="C50" s="121">
        <v>42134</v>
      </c>
      <c r="D50" s="121">
        <v>42136</v>
      </c>
      <c r="E50" s="122" t="s">
        <v>531</v>
      </c>
      <c r="F50" s="123" t="s">
        <v>477</v>
      </c>
      <c r="G50" s="122" t="s">
        <v>482</v>
      </c>
      <c r="H50" s="123">
        <v>42.762368000000002</v>
      </c>
      <c r="I50" s="123">
        <v>-72.477288000000001</v>
      </c>
    </row>
    <row r="51" spans="1:9" ht="45" x14ac:dyDescent="0.25">
      <c r="A51" s="119">
        <v>46</v>
      </c>
      <c r="B51" s="119" t="s">
        <v>524</v>
      </c>
      <c r="C51" s="121">
        <v>42134</v>
      </c>
      <c r="D51" s="121">
        <v>42139</v>
      </c>
      <c r="E51" s="122" t="s">
        <v>532</v>
      </c>
      <c r="F51" s="123" t="s">
        <v>477</v>
      </c>
      <c r="G51" s="122" t="s">
        <v>482</v>
      </c>
      <c r="H51" s="123">
        <v>42.768132999999999</v>
      </c>
      <c r="I51" s="123">
        <v>-72.485782999999998</v>
      </c>
    </row>
    <row r="52" spans="1:9" ht="30" x14ac:dyDescent="0.25">
      <c r="A52" s="119">
        <v>47</v>
      </c>
      <c r="B52" s="119" t="s">
        <v>524</v>
      </c>
      <c r="C52" s="121">
        <v>42134</v>
      </c>
      <c r="D52" s="121">
        <v>42139</v>
      </c>
      <c r="E52" s="122" t="s">
        <v>533</v>
      </c>
      <c r="F52" s="123" t="s">
        <v>477</v>
      </c>
      <c r="G52" s="122" t="s">
        <v>482</v>
      </c>
      <c r="H52" s="123">
        <v>42.734467000000002</v>
      </c>
      <c r="I52" s="123">
        <v>-72.460417000000007</v>
      </c>
    </row>
    <row r="53" spans="1:9" ht="30" x14ac:dyDescent="0.25">
      <c r="A53" s="119">
        <v>48</v>
      </c>
      <c r="B53" s="119" t="s">
        <v>534</v>
      </c>
      <c r="C53" s="121">
        <v>42141</v>
      </c>
      <c r="D53" s="121">
        <v>42149</v>
      </c>
      <c r="E53" s="122" t="s">
        <v>535</v>
      </c>
      <c r="F53" s="123" t="s">
        <v>477</v>
      </c>
      <c r="G53" s="122" t="s">
        <v>536</v>
      </c>
      <c r="H53" s="123">
        <v>42.838231</v>
      </c>
      <c r="I53" s="123">
        <v>-72.546227999999999</v>
      </c>
    </row>
    <row r="54" spans="1:9" ht="30" x14ac:dyDescent="0.25">
      <c r="A54" s="119">
        <v>49</v>
      </c>
      <c r="B54" s="119" t="s">
        <v>534</v>
      </c>
      <c r="C54" s="121">
        <v>42141</v>
      </c>
      <c r="D54" s="121">
        <v>42149</v>
      </c>
      <c r="E54" s="122" t="s">
        <v>537</v>
      </c>
      <c r="F54" s="123" t="s">
        <v>477</v>
      </c>
      <c r="G54" s="122" t="s">
        <v>536</v>
      </c>
      <c r="H54" s="123">
        <v>42.854114000000003</v>
      </c>
      <c r="I54" s="123">
        <v>-72.556239000000005</v>
      </c>
    </row>
    <row r="55" spans="1:9" x14ac:dyDescent="0.25">
      <c r="A55" s="119">
        <v>50</v>
      </c>
      <c r="B55" s="119" t="s">
        <v>538</v>
      </c>
      <c r="C55" s="121">
        <v>42141</v>
      </c>
      <c r="D55" s="121">
        <v>42149</v>
      </c>
      <c r="E55" s="122" t="s">
        <v>539</v>
      </c>
      <c r="F55" s="123" t="s">
        <v>477</v>
      </c>
      <c r="G55" s="122" t="s">
        <v>536</v>
      </c>
      <c r="H55" s="123">
        <v>42.853482999999997</v>
      </c>
      <c r="I55" s="123">
        <v>-72.556306000000006</v>
      </c>
    </row>
    <row r="56" spans="1:9" x14ac:dyDescent="0.25">
      <c r="A56" s="119">
        <v>51</v>
      </c>
      <c r="B56" s="119" t="s">
        <v>540</v>
      </c>
      <c r="C56" s="121">
        <v>42148</v>
      </c>
      <c r="D56" s="121">
        <v>42172</v>
      </c>
      <c r="E56" s="122" t="s">
        <v>541</v>
      </c>
      <c r="F56" s="123" t="s">
        <v>477</v>
      </c>
      <c r="G56" s="122" t="s">
        <v>536</v>
      </c>
      <c r="H56" s="123">
        <v>42.914091999999997</v>
      </c>
      <c r="I56" s="123">
        <v>-72.524666999999994</v>
      </c>
    </row>
    <row r="57" spans="1:9" x14ac:dyDescent="0.25">
      <c r="A57" s="119">
        <v>52</v>
      </c>
      <c r="B57" s="119" t="s">
        <v>542</v>
      </c>
      <c r="C57" s="121">
        <v>42148</v>
      </c>
      <c r="D57" s="121">
        <v>42150</v>
      </c>
      <c r="E57" s="122" t="s">
        <v>543</v>
      </c>
      <c r="F57" s="123" t="s">
        <v>477</v>
      </c>
      <c r="G57" s="122" t="s">
        <v>536</v>
      </c>
      <c r="H57" s="123">
        <v>42.930785999999998</v>
      </c>
      <c r="I57" s="123">
        <v>-72.525706</v>
      </c>
    </row>
    <row r="58" spans="1:9" x14ac:dyDescent="0.25">
      <c r="A58" s="119">
        <v>53</v>
      </c>
      <c r="B58" s="119" t="s">
        <v>542</v>
      </c>
      <c r="C58" s="121">
        <v>42148</v>
      </c>
      <c r="D58" s="121">
        <v>42150</v>
      </c>
      <c r="E58" s="122" t="s">
        <v>544</v>
      </c>
      <c r="F58" s="123" t="s">
        <v>477</v>
      </c>
      <c r="G58" s="122" t="s">
        <v>536</v>
      </c>
      <c r="H58" s="123">
        <v>42.930396999999999</v>
      </c>
      <c r="I58" s="123">
        <v>-72.526191999999995</v>
      </c>
    </row>
    <row r="59" spans="1:9" ht="30" x14ac:dyDescent="0.25">
      <c r="A59" s="119">
        <v>54</v>
      </c>
      <c r="B59" s="119" t="s">
        <v>545</v>
      </c>
      <c r="C59" s="121">
        <v>42148</v>
      </c>
      <c r="D59" s="121">
        <v>42150</v>
      </c>
      <c r="E59" s="122" t="s">
        <v>546</v>
      </c>
      <c r="F59" s="123" t="s">
        <v>477</v>
      </c>
      <c r="G59" s="122" t="s">
        <v>536</v>
      </c>
      <c r="H59" s="123">
        <v>42.961905999999999</v>
      </c>
      <c r="I59" s="123">
        <v>-72.519857999999999</v>
      </c>
    </row>
    <row r="60" spans="1:9" x14ac:dyDescent="0.25">
      <c r="A60" s="119">
        <v>55</v>
      </c>
      <c r="B60" s="119" t="s">
        <v>545</v>
      </c>
      <c r="C60" s="121">
        <v>42148</v>
      </c>
      <c r="D60" s="121">
        <v>42158</v>
      </c>
      <c r="E60" s="122" t="s">
        <v>547</v>
      </c>
      <c r="F60" s="123" t="s">
        <v>477</v>
      </c>
      <c r="G60" s="122" t="s">
        <v>536</v>
      </c>
      <c r="H60" s="123">
        <v>42.913246999999998</v>
      </c>
      <c r="I60" s="123">
        <v>-72.525844000000006</v>
      </c>
    </row>
    <row r="61" spans="1:9" x14ac:dyDescent="0.25">
      <c r="A61" s="119">
        <v>56</v>
      </c>
      <c r="B61" s="119" t="s">
        <v>548</v>
      </c>
      <c r="C61" s="121">
        <v>42148</v>
      </c>
      <c r="D61" s="121">
        <v>42149</v>
      </c>
      <c r="E61" s="122" t="s">
        <v>549</v>
      </c>
      <c r="F61" s="123" t="s">
        <v>477</v>
      </c>
      <c r="G61" s="122" t="s">
        <v>536</v>
      </c>
      <c r="H61" s="123">
        <v>42.885381000000002</v>
      </c>
      <c r="I61" s="123">
        <v>-72.551231000000001</v>
      </c>
    </row>
    <row r="62" spans="1:9" x14ac:dyDescent="0.25">
      <c r="A62" s="119">
        <v>57</v>
      </c>
      <c r="B62" s="119" t="s">
        <v>550</v>
      </c>
      <c r="C62" s="121">
        <v>42148</v>
      </c>
      <c r="D62" s="121">
        <v>42150</v>
      </c>
      <c r="E62" s="122" t="s">
        <v>551</v>
      </c>
      <c r="F62" s="123" t="s">
        <v>477</v>
      </c>
      <c r="G62" s="122" t="s">
        <v>536</v>
      </c>
      <c r="H62" s="123">
        <v>42.898277999999998</v>
      </c>
      <c r="I62" s="123">
        <v>-72.530682999999996</v>
      </c>
    </row>
    <row r="63" spans="1:9" ht="30" x14ac:dyDescent="0.25">
      <c r="A63" s="119">
        <v>58</v>
      </c>
      <c r="B63" s="119" t="s">
        <v>552</v>
      </c>
      <c r="C63" s="121">
        <v>42148</v>
      </c>
      <c r="D63" s="121">
        <v>42173</v>
      </c>
      <c r="E63" s="122" t="s">
        <v>553</v>
      </c>
      <c r="F63" s="123" t="s">
        <v>477</v>
      </c>
      <c r="G63" s="122" t="s">
        <v>478</v>
      </c>
      <c r="H63" s="123">
        <v>42.771132999999999</v>
      </c>
      <c r="I63" s="123">
        <v>-72.509917000000002</v>
      </c>
    </row>
    <row r="64" spans="1:9" ht="30" x14ac:dyDescent="0.25">
      <c r="A64" s="119">
        <v>59</v>
      </c>
      <c r="B64" s="119" t="s">
        <v>554</v>
      </c>
      <c r="C64" s="121">
        <v>42148</v>
      </c>
      <c r="D64" s="121">
        <v>42150</v>
      </c>
      <c r="E64" s="122" t="s">
        <v>555</v>
      </c>
      <c r="F64" s="123" t="s">
        <v>477</v>
      </c>
      <c r="G64" s="122" t="s">
        <v>536</v>
      </c>
      <c r="H64" s="123">
        <v>42.960903000000002</v>
      </c>
      <c r="I64" s="123">
        <v>-72.519486000000001</v>
      </c>
    </row>
    <row r="65" spans="1:9" ht="30" x14ac:dyDescent="0.25">
      <c r="A65" s="119">
        <v>60</v>
      </c>
      <c r="B65" s="119" t="s">
        <v>556</v>
      </c>
      <c r="C65" s="121">
        <v>42148</v>
      </c>
      <c r="D65" s="121">
        <v>42174</v>
      </c>
      <c r="E65" s="122" t="s">
        <v>557</v>
      </c>
      <c r="F65" s="123" t="s">
        <v>558</v>
      </c>
      <c r="G65" s="122" t="s">
        <v>478</v>
      </c>
      <c r="H65" s="123">
        <v>43.123244</v>
      </c>
      <c r="I65" s="123">
        <v>-72.435068999999999</v>
      </c>
    </row>
    <row r="66" spans="1:9" x14ac:dyDescent="0.25">
      <c r="A66" s="119">
        <v>61</v>
      </c>
      <c r="B66" s="119" t="s">
        <v>559</v>
      </c>
      <c r="C66" s="121">
        <v>42148</v>
      </c>
      <c r="D66" s="121">
        <v>42150</v>
      </c>
      <c r="E66" s="122" t="s">
        <v>560</v>
      </c>
      <c r="F66" s="123" t="s">
        <v>477</v>
      </c>
      <c r="G66" s="122" t="s">
        <v>536</v>
      </c>
      <c r="H66" s="123">
        <v>42.963496999999997</v>
      </c>
      <c r="I66" s="123">
        <v>-72.511519000000007</v>
      </c>
    </row>
    <row r="67" spans="1:9" ht="30" x14ac:dyDescent="0.25">
      <c r="A67" s="119">
        <v>62</v>
      </c>
      <c r="B67" s="119" t="s">
        <v>561</v>
      </c>
      <c r="C67" s="121">
        <v>42148</v>
      </c>
      <c r="D67" s="121">
        <v>42150</v>
      </c>
      <c r="E67" s="122" t="s">
        <v>562</v>
      </c>
      <c r="F67" s="123" t="s">
        <v>477</v>
      </c>
      <c r="G67" s="122" t="s">
        <v>536</v>
      </c>
      <c r="H67" s="123">
        <v>42.947505999999997</v>
      </c>
      <c r="I67" s="123">
        <v>-72.530122000000006</v>
      </c>
    </row>
    <row r="68" spans="1:9" ht="30" x14ac:dyDescent="0.25">
      <c r="A68" s="119">
        <v>63</v>
      </c>
      <c r="B68" s="119" t="s">
        <v>534</v>
      </c>
      <c r="C68" s="121">
        <v>42141</v>
      </c>
      <c r="D68" s="121">
        <v>42146</v>
      </c>
      <c r="E68" s="122" t="s">
        <v>563</v>
      </c>
      <c r="F68" s="123" t="s">
        <v>477</v>
      </c>
      <c r="G68" s="122" t="s">
        <v>536</v>
      </c>
      <c r="H68" s="123">
        <v>42.885733000000002</v>
      </c>
      <c r="I68" s="123">
        <v>-72.550683000000006</v>
      </c>
    </row>
    <row r="69" spans="1:9" ht="30" x14ac:dyDescent="0.25">
      <c r="A69" s="119">
        <v>64</v>
      </c>
      <c r="B69" s="119" t="s">
        <v>534</v>
      </c>
      <c r="C69" s="121">
        <v>42141</v>
      </c>
      <c r="D69" s="121">
        <v>42160</v>
      </c>
      <c r="E69" s="122" t="s">
        <v>513</v>
      </c>
      <c r="F69" s="123" t="s">
        <v>477</v>
      </c>
      <c r="G69" s="122" t="s">
        <v>482</v>
      </c>
      <c r="H69" s="123">
        <v>42.72231</v>
      </c>
      <c r="I69" s="123">
        <v>-72.458330000000004</v>
      </c>
    </row>
    <row r="70" spans="1:9" ht="30" x14ac:dyDescent="0.25">
      <c r="A70" s="119">
        <v>65</v>
      </c>
      <c r="B70" s="119" t="s">
        <v>534</v>
      </c>
      <c r="C70" s="121">
        <v>42141</v>
      </c>
      <c r="D70" s="121">
        <v>42182</v>
      </c>
      <c r="E70" s="122" t="s">
        <v>564</v>
      </c>
      <c r="F70" s="123" t="s">
        <v>477</v>
      </c>
      <c r="G70" s="122" t="s">
        <v>482</v>
      </c>
      <c r="H70" s="123">
        <v>42.72025</v>
      </c>
      <c r="I70" s="123">
        <v>-72.456670000000003</v>
      </c>
    </row>
    <row r="71" spans="1:9" ht="30" x14ac:dyDescent="0.25">
      <c r="A71" s="119">
        <v>66</v>
      </c>
      <c r="B71" s="119" t="s">
        <v>534</v>
      </c>
      <c r="C71" s="121">
        <v>42141</v>
      </c>
      <c r="D71" s="121">
        <v>42186</v>
      </c>
      <c r="E71" s="122" t="s">
        <v>565</v>
      </c>
      <c r="F71" s="123" t="s">
        <v>477</v>
      </c>
      <c r="G71" s="122" t="s">
        <v>482</v>
      </c>
      <c r="H71" s="123">
        <v>42.721939999999996</v>
      </c>
      <c r="I71" s="123">
        <v>-72.457089999999994</v>
      </c>
    </row>
    <row r="72" spans="1:9" ht="30" x14ac:dyDescent="0.25">
      <c r="A72" s="119">
        <v>67</v>
      </c>
      <c r="B72" s="119" t="s">
        <v>538</v>
      </c>
      <c r="C72" s="121">
        <v>42141</v>
      </c>
      <c r="D72" s="121">
        <v>42173</v>
      </c>
      <c r="E72" s="122" t="s">
        <v>553</v>
      </c>
      <c r="F72" s="123" t="s">
        <v>477</v>
      </c>
      <c r="G72" s="122" t="s">
        <v>478</v>
      </c>
      <c r="H72" s="123">
        <v>42.770820000000001</v>
      </c>
      <c r="I72" s="123">
        <v>-72.509619999999998</v>
      </c>
    </row>
    <row r="73" spans="1:9" ht="30" x14ac:dyDescent="0.25">
      <c r="A73" s="119">
        <v>68</v>
      </c>
      <c r="B73" s="119" t="s">
        <v>566</v>
      </c>
      <c r="C73" s="121">
        <v>42141</v>
      </c>
      <c r="D73" s="121">
        <v>42142</v>
      </c>
      <c r="E73" s="122" t="s">
        <v>567</v>
      </c>
      <c r="F73" s="123" t="s">
        <v>477</v>
      </c>
      <c r="G73" s="122" t="s">
        <v>536</v>
      </c>
      <c r="H73" s="123">
        <v>42.886533</v>
      </c>
      <c r="I73" s="123">
        <v>-72.545833000000002</v>
      </c>
    </row>
    <row r="74" spans="1:9" x14ac:dyDescent="0.25">
      <c r="A74" s="119">
        <v>69</v>
      </c>
      <c r="B74" s="119" t="s">
        <v>566</v>
      </c>
      <c r="C74" s="121">
        <v>42141</v>
      </c>
      <c r="D74" s="121">
        <v>42156</v>
      </c>
      <c r="E74" s="122" t="s">
        <v>568</v>
      </c>
      <c r="F74" s="123" t="s">
        <v>477</v>
      </c>
      <c r="G74" s="122" t="s">
        <v>536</v>
      </c>
      <c r="H74" s="123">
        <v>42.947789999999998</v>
      </c>
      <c r="I74" s="123">
        <v>-72.53143</v>
      </c>
    </row>
    <row r="75" spans="1:9" x14ac:dyDescent="0.25">
      <c r="A75" s="119">
        <v>70</v>
      </c>
      <c r="B75" s="119" t="s">
        <v>540</v>
      </c>
      <c r="C75" s="121">
        <v>42148</v>
      </c>
      <c r="D75" s="121">
        <v>42152</v>
      </c>
      <c r="E75" s="122" t="s">
        <v>569</v>
      </c>
      <c r="F75" s="123" t="s">
        <v>558</v>
      </c>
      <c r="G75" s="122" t="s">
        <v>478</v>
      </c>
      <c r="H75" s="123">
        <v>43.069760000000002</v>
      </c>
      <c r="I75" s="123">
        <v>-72.446299999999994</v>
      </c>
    </row>
    <row r="76" spans="1:9" ht="30" x14ac:dyDescent="0.25">
      <c r="A76" s="119">
        <v>71</v>
      </c>
      <c r="B76" s="119" t="s">
        <v>540</v>
      </c>
      <c r="C76" s="121">
        <v>42148</v>
      </c>
      <c r="D76" s="121">
        <v>42153</v>
      </c>
      <c r="E76" s="122" t="s">
        <v>570</v>
      </c>
      <c r="F76" s="123" t="s">
        <v>558</v>
      </c>
      <c r="G76" s="122" t="s">
        <v>478</v>
      </c>
      <c r="H76" s="123">
        <v>43.068179999999998</v>
      </c>
      <c r="I76" s="123">
        <v>-72.449370000000002</v>
      </c>
    </row>
    <row r="77" spans="1:9" x14ac:dyDescent="0.25">
      <c r="A77" s="119">
        <v>72</v>
      </c>
      <c r="B77" s="119" t="s">
        <v>540</v>
      </c>
      <c r="C77" s="121">
        <v>42148</v>
      </c>
      <c r="D77" s="121">
        <v>42158</v>
      </c>
      <c r="E77" s="122" t="s">
        <v>568</v>
      </c>
      <c r="F77" s="123" t="s">
        <v>477</v>
      </c>
      <c r="G77" s="122" t="s">
        <v>536</v>
      </c>
      <c r="H77" s="123">
        <v>42.999479999999998</v>
      </c>
      <c r="I77" s="123">
        <v>-72.458740000000006</v>
      </c>
    </row>
    <row r="78" spans="1:9" x14ac:dyDescent="0.25">
      <c r="A78" s="119">
        <v>73</v>
      </c>
      <c r="B78" s="119" t="s">
        <v>540</v>
      </c>
      <c r="C78" s="121">
        <v>42148</v>
      </c>
      <c r="D78" s="121">
        <v>42159</v>
      </c>
      <c r="E78" s="122" t="s">
        <v>571</v>
      </c>
      <c r="F78" s="123" t="s">
        <v>477</v>
      </c>
      <c r="G78" s="122" t="s">
        <v>536</v>
      </c>
      <c r="H78" s="123">
        <v>43.000320000000002</v>
      </c>
      <c r="I78" s="123">
        <v>-72.445819999999998</v>
      </c>
    </row>
    <row r="79" spans="1:9" x14ac:dyDescent="0.25">
      <c r="A79" s="119">
        <v>74</v>
      </c>
      <c r="B79" s="119" t="s">
        <v>540</v>
      </c>
      <c r="C79" s="121">
        <v>42148</v>
      </c>
      <c r="D79" s="121">
        <v>42160</v>
      </c>
      <c r="E79" s="122" t="s">
        <v>568</v>
      </c>
      <c r="F79" s="123" t="s">
        <v>558</v>
      </c>
      <c r="G79" s="122" t="s">
        <v>478</v>
      </c>
      <c r="H79" s="123">
        <v>43.078279999999999</v>
      </c>
      <c r="I79" s="123">
        <v>-72.435450000000003</v>
      </c>
    </row>
    <row r="80" spans="1:9" ht="30" x14ac:dyDescent="0.25">
      <c r="A80" s="119">
        <v>75</v>
      </c>
      <c r="B80" s="119" t="s">
        <v>540</v>
      </c>
      <c r="C80" s="121">
        <v>42148</v>
      </c>
      <c r="D80" s="121">
        <v>42164</v>
      </c>
      <c r="E80" s="122" t="s">
        <v>572</v>
      </c>
      <c r="F80" s="123" t="s">
        <v>558</v>
      </c>
      <c r="G80" s="122" t="s">
        <v>478</v>
      </c>
      <c r="H80" s="123">
        <v>43.06776</v>
      </c>
      <c r="I80" s="123">
        <v>-72.449160000000006</v>
      </c>
    </row>
    <row r="81" spans="1:9" ht="30" x14ac:dyDescent="0.25">
      <c r="A81" s="119">
        <v>76</v>
      </c>
      <c r="B81" s="119" t="s">
        <v>540</v>
      </c>
      <c r="C81" s="121">
        <v>42148</v>
      </c>
      <c r="D81" s="121">
        <v>42165</v>
      </c>
      <c r="E81" s="122" t="s">
        <v>573</v>
      </c>
      <c r="F81" s="123" t="s">
        <v>477</v>
      </c>
      <c r="G81" s="122" t="s">
        <v>536</v>
      </c>
      <c r="H81" s="123">
        <v>43.004469999999998</v>
      </c>
      <c r="I81" s="123">
        <v>-72.442909999999998</v>
      </c>
    </row>
    <row r="82" spans="1:9" ht="30" x14ac:dyDescent="0.25">
      <c r="A82" s="119">
        <v>77</v>
      </c>
      <c r="B82" s="119" t="s">
        <v>540</v>
      </c>
      <c r="C82" s="121">
        <v>42148</v>
      </c>
      <c r="D82" s="121">
        <v>42166</v>
      </c>
      <c r="E82" s="122" t="s">
        <v>574</v>
      </c>
      <c r="F82" s="123" t="s">
        <v>477</v>
      </c>
      <c r="G82" s="122" t="s">
        <v>536</v>
      </c>
      <c r="H82" s="123">
        <v>42.972580000000001</v>
      </c>
      <c r="I82" s="123">
        <v>-72.478740000000002</v>
      </c>
    </row>
    <row r="83" spans="1:9" ht="30" x14ac:dyDescent="0.25">
      <c r="A83" s="119">
        <v>78</v>
      </c>
      <c r="B83" s="119" t="s">
        <v>540</v>
      </c>
      <c r="C83" s="121">
        <v>42148</v>
      </c>
      <c r="D83" s="121">
        <v>42167</v>
      </c>
      <c r="E83" s="122" t="s">
        <v>575</v>
      </c>
      <c r="F83" s="123" t="s">
        <v>558</v>
      </c>
      <c r="G83" s="122" t="s">
        <v>478</v>
      </c>
      <c r="H83" s="123">
        <v>43.075859999999999</v>
      </c>
      <c r="I83" s="123">
        <v>-72.438289999999995</v>
      </c>
    </row>
    <row r="84" spans="1:9" ht="30" x14ac:dyDescent="0.25">
      <c r="A84" s="119">
        <v>79</v>
      </c>
      <c r="B84" s="119" t="s">
        <v>540</v>
      </c>
      <c r="C84" s="121">
        <v>42148</v>
      </c>
      <c r="D84" s="121">
        <v>42169</v>
      </c>
      <c r="E84" s="122" t="s">
        <v>576</v>
      </c>
      <c r="F84" s="123" t="s">
        <v>558</v>
      </c>
      <c r="G84" s="122" t="s">
        <v>478</v>
      </c>
      <c r="H84" s="123">
        <v>43.070700000000002</v>
      </c>
      <c r="I84" s="123">
        <v>-72.444760000000002</v>
      </c>
    </row>
    <row r="85" spans="1:9" ht="30" x14ac:dyDescent="0.25">
      <c r="A85" s="119">
        <v>80</v>
      </c>
      <c r="B85" s="119" t="s">
        <v>540</v>
      </c>
      <c r="C85" s="121">
        <v>42148</v>
      </c>
      <c r="D85" s="121">
        <v>42171</v>
      </c>
      <c r="E85" s="122" t="s">
        <v>577</v>
      </c>
      <c r="F85" s="123" t="s">
        <v>558</v>
      </c>
      <c r="G85" s="122" t="s">
        <v>478</v>
      </c>
      <c r="H85" s="123">
        <v>43.063989999999997</v>
      </c>
      <c r="I85" s="123">
        <v>-72.452929999999995</v>
      </c>
    </row>
    <row r="86" spans="1:9" ht="30" x14ac:dyDescent="0.25">
      <c r="A86" s="119">
        <v>81</v>
      </c>
      <c r="B86" s="119" t="s">
        <v>540</v>
      </c>
      <c r="C86" s="121">
        <v>42148</v>
      </c>
      <c r="D86" s="121">
        <v>42173</v>
      </c>
      <c r="E86" s="122" t="s">
        <v>578</v>
      </c>
      <c r="F86" s="123" t="s">
        <v>477</v>
      </c>
      <c r="G86" s="122" t="s">
        <v>536</v>
      </c>
      <c r="H86" s="123">
        <v>42.891170000000002</v>
      </c>
      <c r="I86" s="123">
        <v>-72.538150000000002</v>
      </c>
    </row>
    <row r="87" spans="1:9" x14ac:dyDescent="0.25">
      <c r="A87" s="119">
        <v>82</v>
      </c>
      <c r="B87" s="119" t="s">
        <v>579</v>
      </c>
      <c r="C87" s="121">
        <v>42148</v>
      </c>
      <c r="D87" s="121">
        <v>42153</v>
      </c>
      <c r="E87" s="122" t="s">
        <v>580</v>
      </c>
      <c r="F87" s="123" t="s">
        <v>558</v>
      </c>
      <c r="G87" s="122" t="s">
        <v>478</v>
      </c>
      <c r="H87" s="123">
        <v>43.125900000000001</v>
      </c>
      <c r="I87" s="123">
        <v>-72.436940000000007</v>
      </c>
    </row>
    <row r="88" spans="1:9" x14ac:dyDescent="0.25">
      <c r="A88" s="119">
        <v>83</v>
      </c>
      <c r="B88" s="119" t="s">
        <v>579</v>
      </c>
      <c r="C88" s="121">
        <v>42148</v>
      </c>
      <c r="D88" s="121">
        <v>42156</v>
      </c>
      <c r="E88" s="122" t="s">
        <v>581</v>
      </c>
      <c r="F88" s="123" t="s">
        <v>558</v>
      </c>
      <c r="G88" s="122" t="s">
        <v>478</v>
      </c>
      <c r="H88" s="123">
        <v>43.125230999999999</v>
      </c>
      <c r="I88" s="123">
        <v>-72.436920999999998</v>
      </c>
    </row>
    <row r="89" spans="1:9" ht="30" x14ac:dyDescent="0.25">
      <c r="A89" s="119">
        <v>84</v>
      </c>
      <c r="B89" s="119" t="s">
        <v>579</v>
      </c>
      <c r="C89" s="121">
        <v>42148</v>
      </c>
      <c r="D89" s="121">
        <v>42159</v>
      </c>
      <c r="E89" s="122" t="s">
        <v>582</v>
      </c>
      <c r="F89" s="123" t="s">
        <v>558</v>
      </c>
      <c r="G89" s="122" t="s">
        <v>478</v>
      </c>
      <c r="H89" s="123">
        <v>43.115119999999997</v>
      </c>
      <c r="I89" s="123">
        <v>-72.431439999999995</v>
      </c>
    </row>
    <row r="90" spans="1:9" ht="30" x14ac:dyDescent="0.25">
      <c r="A90" s="119">
        <v>85</v>
      </c>
      <c r="B90" s="119" t="s">
        <v>579</v>
      </c>
      <c r="C90" s="121">
        <v>42148</v>
      </c>
      <c r="D90" s="121">
        <v>42174</v>
      </c>
      <c r="E90" s="122" t="s">
        <v>583</v>
      </c>
      <c r="F90" s="123" t="s">
        <v>477</v>
      </c>
      <c r="G90" s="122" t="s">
        <v>478</v>
      </c>
      <c r="H90" s="123">
        <v>42.769660000000002</v>
      </c>
      <c r="I90" s="123">
        <v>-72.513180000000006</v>
      </c>
    </row>
    <row r="91" spans="1:9" x14ac:dyDescent="0.25">
      <c r="A91" s="119">
        <v>86</v>
      </c>
      <c r="B91" s="119" t="s">
        <v>584</v>
      </c>
      <c r="C91" s="121">
        <v>42148</v>
      </c>
      <c r="D91" s="121">
        <v>42151</v>
      </c>
      <c r="E91" s="122" t="s">
        <v>585</v>
      </c>
      <c r="F91" s="123" t="s">
        <v>477</v>
      </c>
      <c r="G91" s="122" t="s">
        <v>536</v>
      </c>
      <c r="H91" s="123">
        <v>43.000337999999999</v>
      </c>
      <c r="I91" s="123">
        <v>-72.457853</v>
      </c>
    </row>
    <row r="92" spans="1:9" x14ac:dyDescent="0.25">
      <c r="A92" s="119">
        <v>87</v>
      </c>
      <c r="B92" s="119" t="s">
        <v>584</v>
      </c>
      <c r="C92" s="121">
        <v>42148</v>
      </c>
      <c r="D92" s="121">
        <v>42157</v>
      </c>
      <c r="E92" s="122" t="s">
        <v>586</v>
      </c>
      <c r="F92" s="123" t="s">
        <v>477</v>
      </c>
      <c r="G92" s="122" t="s">
        <v>536</v>
      </c>
      <c r="H92" s="123">
        <v>42.986159999999998</v>
      </c>
      <c r="I92" s="123">
        <v>-72.463359999999994</v>
      </c>
    </row>
    <row r="93" spans="1:9" x14ac:dyDescent="0.25">
      <c r="A93" s="119">
        <v>88</v>
      </c>
      <c r="B93" s="119" t="s">
        <v>584</v>
      </c>
      <c r="C93" s="121">
        <v>42148</v>
      </c>
      <c r="D93" s="121">
        <v>42157</v>
      </c>
      <c r="E93" s="122" t="s">
        <v>587</v>
      </c>
      <c r="F93" s="123" t="s">
        <v>477</v>
      </c>
      <c r="G93" s="122" t="s">
        <v>536</v>
      </c>
      <c r="H93" s="123">
        <v>42.985416999999998</v>
      </c>
      <c r="I93" s="123">
        <v>-72.462833000000003</v>
      </c>
    </row>
    <row r="94" spans="1:9" x14ac:dyDescent="0.25">
      <c r="A94" s="119">
        <v>89</v>
      </c>
      <c r="B94" s="119" t="s">
        <v>584</v>
      </c>
      <c r="C94" s="121">
        <v>42148</v>
      </c>
      <c r="D94" s="121">
        <v>42158</v>
      </c>
      <c r="E94" s="122" t="s">
        <v>568</v>
      </c>
      <c r="F94" s="123" t="s">
        <v>477</v>
      </c>
      <c r="G94" s="122" t="s">
        <v>536</v>
      </c>
      <c r="H94" s="123">
        <v>42.983330000000002</v>
      </c>
      <c r="I94" s="123">
        <v>-72.461780000000005</v>
      </c>
    </row>
    <row r="95" spans="1:9" x14ac:dyDescent="0.25">
      <c r="A95" s="119">
        <v>90</v>
      </c>
      <c r="B95" s="119" t="s">
        <v>584</v>
      </c>
      <c r="C95" s="121">
        <v>42148</v>
      </c>
      <c r="D95" s="121">
        <v>42160</v>
      </c>
      <c r="E95" s="122" t="s">
        <v>568</v>
      </c>
      <c r="F95" s="123" t="s">
        <v>477</v>
      </c>
      <c r="G95" s="122" t="s">
        <v>536</v>
      </c>
      <c r="H95" s="123">
        <v>43.006360000000001</v>
      </c>
      <c r="I95" s="123">
        <v>-72.442520000000002</v>
      </c>
    </row>
    <row r="96" spans="1:9" ht="30" x14ac:dyDescent="0.25">
      <c r="A96" s="119">
        <v>91</v>
      </c>
      <c r="B96" s="119" t="s">
        <v>584</v>
      </c>
      <c r="C96" s="121">
        <v>42148</v>
      </c>
      <c r="D96" s="121">
        <v>42165</v>
      </c>
      <c r="E96" s="122" t="s">
        <v>588</v>
      </c>
      <c r="F96" s="123" t="s">
        <v>477</v>
      </c>
      <c r="G96" s="122" t="s">
        <v>536</v>
      </c>
      <c r="H96" s="123">
        <v>43.017380000000003</v>
      </c>
      <c r="I96" s="123">
        <v>-72.454449999999994</v>
      </c>
    </row>
    <row r="97" spans="1:9" ht="30" x14ac:dyDescent="0.25">
      <c r="A97" s="119">
        <v>92</v>
      </c>
      <c r="B97" s="119" t="s">
        <v>584</v>
      </c>
      <c r="C97" s="121">
        <v>42148</v>
      </c>
      <c r="D97" s="121">
        <v>42174</v>
      </c>
      <c r="E97" s="122" t="s">
        <v>589</v>
      </c>
      <c r="F97" s="123" t="s">
        <v>477</v>
      </c>
      <c r="G97" s="122" t="s">
        <v>536</v>
      </c>
      <c r="H97" s="123">
        <v>42.972760000000001</v>
      </c>
      <c r="I97" s="123">
        <v>-72.479209999999995</v>
      </c>
    </row>
    <row r="98" spans="1:9" ht="30" x14ac:dyDescent="0.25">
      <c r="A98" s="119">
        <v>93</v>
      </c>
      <c r="B98" s="119" t="s">
        <v>584</v>
      </c>
      <c r="C98" s="121">
        <v>42148</v>
      </c>
      <c r="D98" s="121">
        <v>42177</v>
      </c>
      <c r="E98" s="122" t="s">
        <v>590</v>
      </c>
      <c r="F98" s="123" t="s">
        <v>477</v>
      </c>
      <c r="G98" s="122" t="s">
        <v>536</v>
      </c>
      <c r="H98" s="123">
        <v>42.869300000000003</v>
      </c>
      <c r="I98" s="123">
        <v>-72.553730000000002</v>
      </c>
    </row>
    <row r="99" spans="1:9" ht="30" x14ac:dyDescent="0.25">
      <c r="A99" s="119">
        <v>94</v>
      </c>
      <c r="B99" s="119" t="s">
        <v>584</v>
      </c>
      <c r="C99" s="121">
        <v>42148</v>
      </c>
      <c r="D99" s="121">
        <v>42182</v>
      </c>
      <c r="E99" s="122" t="s">
        <v>591</v>
      </c>
      <c r="F99" s="123" t="s">
        <v>477</v>
      </c>
      <c r="G99" s="122" t="s">
        <v>536</v>
      </c>
      <c r="H99" s="123">
        <v>42.868810000000003</v>
      </c>
      <c r="I99" s="123">
        <v>-72.553730000000002</v>
      </c>
    </row>
    <row r="100" spans="1:9" ht="30" x14ac:dyDescent="0.25">
      <c r="A100" s="119">
        <v>95</v>
      </c>
      <c r="B100" s="119" t="s">
        <v>584</v>
      </c>
      <c r="C100" s="121">
        <v>42148</v>
      </c>
      <c r="D100" s="121">
        <v>42185</v>
      </c>
      <c r="E100" s="122" t="s">
        <v>592</v>
      </c>
      <c r="F100" s="123" t="s">
        <v>477</v>
      </c>
      <c r="G100" s="122" t="s">
        <v>536</v>
      </c>
      <c r="H100" s="123">
        <v>42.868899999999996</v>
      </c>
      <c r="I100" s="123">
        <v>-72.553749999999994</v>
      </c>
    </row>
    <row r="101" spans="1:9" x14ac:dyDescent="0.25">
      <c r="A101" s="119">
        <v>96</v>
      </c>
      <c r="B101" s="119" t="s">
        <v>584</v>
      </c>
      <c r="C101" s="121">
        <v>42148</v>
      </c>
      <c r="D101" s="121">
        <v>42187</v>
      </c>
      <c r="E101" s="122" t="s">
        <v>593</v>
      </c>
      <c r="F101" s="123" t="s">
        <v>477</v>
      </c>
      <c r="G101" s="122" t="s">
        <v>536</v>
      </c>
      <c r="H101" s="123">
        <v>42.869059999999998</v>
      </c>
      <c r="I101" s="123">
        <v>-72.553839999999994</v>
      </c>
    </row>
    <row r="102" spans="1:9" ht="30" x14ac:dyDescent="0.25">
      <c r="A102" s="119">
        <v>97</v>
      </c>
      <c r="B102" s="119" t="s">
        <v>542</v>
      </c>
      <c r="C102" s="121">
        <v>42148</v>
      </c>
      <c r="D102" s="121">
        <v>42151</v>
      </c>
      <c r="E102" s="122" t="s">
        <v>594</v>
      </c>
      <c r="F102" s="123" t="s">
        <v>477</v>
      </c>
      <c r="G102" s="122" t="s">
        <v>536</v>
      </c>
      <c r="H102" s="123">
        <v>42.966949999999997</v>
      </c>
      <c r="I102" s="123">
        <v>-72.494579999999999</v>
      </c>
    </row>
    <row r="103" spans="1:9" x14ac:dyDescent="0.25">
      <c r="A103" s="119">
        <v>98</v>
      </c>
      <c r="B103" s="119" t="s">
        <v>542</v>
      </c>
      <c r="C103" s="121">
        <v>42148</v>
      </c>
      <c r="D103" s="121">
        <v>42153</v>
      </c>
      <c r="E103" s="122" t="s">
        <v>595</v>
      </c>
      <c r="F103" s="123" t="s">
        <v>558</v>
      </c>
      <c r="G103" s="122" t="s">
        <v>478</v>
      </c>
      <c r="H103" s="123">
        <v>43.070500000000003</v>
      </c>
      <c r="I103" s="123">
        <v>-72.445329999999998</v>
      </c>
    </row>
    <row r="104" spans="1:9" x14ac:dyDescent="0.25">
      <c r="A104" s="119">
        <v>99</v>
      </c>
      <c r="B104" s="119" t="s">
        <v>542</v>
      </c>
      <c r="C104" s="121">
        <v>42148</v>
      </c>
      <c r="D104" s="121">
        <v>42158</v>
      </c>
      <c r="E104" s="122" t="s">
        <v>568</v>
      </c>
      <c r="F104" s="123" t="s">
        <v>477</v>
      </c>
      <c r="G104" s="122" t="s">
        <v>536</v>
      </c>
      <c r="H104" s="123">
        <v>42.95993</v>
      </c>
      <c r="I104" s="123">
        <v>-72.521259999999998</v>
      </c>
    </row>
    <row r="105" spans="1:9" ht="30" x14ac:dyDescent="0.25">
      <c r="A105" s="119">
        <v>100</v>
      </c>
      <c r="B105" s="119" t="s">
        <v>542</v>
      </c>
      <c r="C105" s="121">
        <v>42148</v>
      </c>
      <c r="D105" s="121">
        <v>42159</v>
      </c>
      <c r="E105" s="122" t="s">
        <v>596</v>
      </c>
      <c r="F105" s="123" t="s">
        <v>477</v>
      </c>
      <c r="G105" s="122" t="s">
        <v>536</v>
      </c>
      <c r="H105" s="123">
        <v>42.963999999999999</v>
      </c>
      <c r="I105" s="123">
        <v>-72.509479999999996</v>
      </c>
    </row>
    <row r="106" spans="1:9" x14ac:dyDescent="0.25">
      <c r="A106" s="119">
        <v>101</v>
      </c>
      <c r="B106" s="119" t="s">
        <v>542</v>
      </c>
      <c r="C106" s="121">
        <v>42148</v>
      </c>
      <c r="D106" s="121">
        <v>42160</v>
      </c>
      <c r="E106" s="122" t="s">
        <v>568</v>
      </c>
      <c r="F106" s="123" t="s">
        <v>477</v>
      </c>
      <c r="G106" s="122" t="s">
        <v>536</v>
      </c>
      <c r="H106" s="123">
        <v>42.970570000000002</v>
      </c>
      <c r="I106" s="123">
        <v>-72.486310000000003</v>
      </c>
    </row>
    <row r="107" spans="1:9" ht="30" x14ac:dyDescent="0.25">
      <c r="A107" s="119">
        <v>102</v>
      </c>
      <c r="B107" s="119" t="s">
        <v>542</v>
      </c>
      <c r="C107" s="121">
        <v>42148</v>
      </c>
      <c r="D107" s="121">
        <v>42164</v>
      </c>
      <c r="E107" s="122" t="s">
        <v>597</v>
      </c>
      <c r="F107" s="123" t="s">
        <v>477</v>
      </c>
      <c r="G107" s="122" t="s">
        <v>536</v>
      </c>
      <c r="H107" s="123">
        <v>42.932400000000001</v>
      </c>
      <c r="I107" s="123">
        <v>-72.525270000000006</v>
      </c>
    </row>
    <row r="108" spans="1:9" ht="30" x14ac:dyDescent="0.25">
      <c r="A108" s="119">
        <v>103</v>
      </c>
      <c r="B108" s="119" t="s">
        <v>542</v>
      </c>
      <c r="C108" s="121">
        <v>42148</v>
      </c>
      <c r="D108" s="121">
        <v>42166</v>
      </c>
      <c r="E108" s="122" t="s">
        <v>598</v>
      </c>
      <c r="F108" s="123" t="s">
        <v>477</v>
      </c>
      <c r="G108" s="122" t="s">
        <v>536</v>
      </c>
      <c r="H108" s="123">
        <v>42.932789999999997</v>
      </c>
      <c r="I108" s="123">
        <v>-72.52637</v>
      </c>
    </row>
    <row r="109" spans="1:9" ht="30" x14ac:dyDescent="0.25">
      <c r="A109" s="119">
        <v>104</v>
      </c>
      <c r="B109" s="119" t="s">
        <v>542</v>
      </c>
      <c r="C109" s="121">
        <v>42148</v>
      </c>
      <c r="D109" s="121">
        <v>42182</v>
      </c>
      <c r="E109" s="122" t="s">
        <v>599</v>
      </c>
      <c r="F109" s="123" t="s">
        <v>477</v>
      </c>
      <c r="G109" s="122" t="s">
        <v>482</v>
      </c>
      <c r="H109" s="123">
        <v>42.720599999999997</v>
      </c>
      <c r="I109" s="123">
        <v>-72.458529999999996</v>
      </c>
    </row>
    <row r="110" spans="1:9" ht="30" x14ac:dyDescent="0.25">
      <c r="A110" s="119">
        <v>105</v>
      </c>
      <c r="B110" s="119" t="s">
        <v>542</v>
      </c>
      <c r="C110" s="121">
        <v>42148</v>
      </c>
      <c r="D110" s="121">
        <v>42186</v>
      </c>
      <c r="E110" s="122" t="s">
        <v>600</v>
      </c>
      <c r="F110" s="123" t="s">
        <v>477</v>
      </c>
      <c r="G110" s="122" t="s">
        <v>482</v>
      </c>
      <c r="H110" s="123">
        <v>42.721020000000003</v>
      </c>
      <c r="I110" s="123">
        <v>-72.45872</v>
      </c>
    </row>
    <row r="111" spans="1:9" x14ac:dyDescent="0.25">
      <c r="A111" s="119">
        <v>106</v>
      </c>
      <c r="B111" s="119" t="s">
        <v>601</v>
      </c>
      <c r="C111" s="121">
        <v>42148</v>
      </c>
      <c r="D111" s="121">
        <v>42158</v>
      </c>
      <c r="E111" s="122" t="s">
        <v>568</v>
      </c>
      <c r="F111" s="123" t="s">
        <v>477</v>
      </c>
      <c r="G111" s="122" t="s">
        <v>536</v>
      </c>
      <c r="H111" s="123">
        <v>43.034770000000002</v>
      </c>
      <c r="I111" s="123">
        <v>-72.461010000000002</v>
      </c>
    </row>
    <row r="112" spans="1:9" ht="30" x14ac:dyDescent="0.25">
      <c r="A112" s="119">
        <v>107</v>
      </c>
      <c r="B112" s="119" t="s">
        <v>601</v>
      </c>
      <c r="C112" s="121">
        <v>42148</v>
      </c>
      <c r="D112" s="121">
        <v>42159</v>
      </c>
      <c r="E112" s="122" t="s">
        <v>602</v>
      </c>
      <c r="F112" s="123" t="s">
        <v>477</v>
      </c>
      <c r="G112" s="122" t="s">
        <v>536</v>
      </c>
      <c r="H112" s="123">
        <v>43.038510000000002</v>
      </c>
      <c r="I112" s="123">
        <v>-72.459450000000004</v>
      </c>
    </row>
    <row r="113" spans="1:9" x14ac:dyDescent="0.25">
      <c r="A113" s="119">
        <v>108</v>
      </c>
      <c r="B113" s="119" t="s">
        <v>601</v>
      </c>
      <c r="C113" s="121">
        <v>42148</v>
      </c>
      <c r="D113" s="121">
        <v>42160</v>
      </c>
      <c r="E113" s="122" t="s">
        <v>568</v>
      </c>
      <c r="F113" s="123" t="s">
        <v>477</v>
      </c>
      <c r="G113" s="122" t="s">
        <v>536</v>
      </c>
      <c r="H113" s="123">
        <v>43.056139999999999</v>
      </c>
      <c r="I113" s="123">
        <v>-72.464529999999996</v>
      </c>
    </row>
    <row r="114" spans="1:9" ht="30" x14ac:dyDescent="0.25">
      <c r="A114" s="119">
        <v>109</v>
      </c>
      <c r="B114" s="119" t="s">
        <v>601</v>
      </c>
      <c r="C114" s="121">
        <v>42148</v>
      </c>
      <c r="D114" s="121">
        <v>42165</v>
      </c>
      <c r="E114" s="122" t="s">
        <v>603</v>
      </c>
      <c r="F114" s="123" t="s">
        <v>477</v>
      </c>
      <c r="G114" s="122" t="s">
        <v>536</v>
      </c>
      <c r="H114" s="123">
        <v>43.058669999999999</v>
      </c>
      <c r="I114" s="123">
        <v>-72.459890000000001</v>
      </c>
    </row>
    <row r="115" spans="1:9" ht="30" x14ac:dyDescent="0.25">
      <c r="A115" s="119">
        <v>110</v>
      </c>
      <c r="B115" s="119" t="s">
        <v>601</v>
      </c>
      <c r="C115" s="121">
        <v>42148</v>
      </c>
      <c r="D115" s="121">
        <v>42166</v>
      </c>
      <c r="E115" s="122" t="s">
        <v>604</v>
      </c>
      <c r="F115" s="123" t="s">
        <v>477</v>
      </c>
      <c r="G115" s="122" t="s">
        <v>536</v>
      </c>
      <c r="H115" s="123">
        <v>42.815280000000001</v>
      </c>
      <c r="I115" s="123">
        <v>-72.541709999999995</v>
      </c>
    </row>
    <row r="116" spans="1:9" ht="30" x14ac:dyDescent="0.25">
      <c r="A116" s="119">
        <v>111</v>
      </c>
      <c r="B116" s="119" t="s">
        <v>605</v>
      </c>
      <c r="C116" s="121">
        <v>42141</v>
      </c>
      <c r="D116" s="121">
        <v>42142</v>
      </c>
      <c r="E116" s="122" t="s">
        <v>606</v>
      </c>
      <c r="F116" s="123" t="s">
        <v>477</v>
      </c>
      <c r="G116" s="122" t="s">
        <v>536</v>
      </c>
      <c r="H116" s="123">
        <v>42.856917000000003</v>
      </c>
      <c r="I116" s="123">
        <v>-72.555000000000007</v>
      </c>
    </row>
    <row r="117" spans="1:9" ht="30" x14ac:dyDescent="0.25">
      <c r="A117" s="119">
        <v>112</v>
      </c>
      <c r="B117" s="119" t="s">
        <v>605</v>
      </c>
      <c r="C117" s="121">
        <v>42141</v>
      </c>
      <c r="D117" s="121">
        <v>42144</v>
      </c>
      <c r="E117" s="122" t="s">
        <v>607</v>
      </c>
      <c r="F117" s="123" t="s">
        <v>477</v>
      </c>
      <c r="G117" s="122" t="s">
        <v>536</v>
      </c>
      <c r="H117" s="123">
        <v>42.912270999999997</v>
      </c>
      <c r="I117" s="123">
        <v>-72.529189000000002</v>
      </c>
    </row>
    <row r="118" spans="1:9" ht="30" x14ac:dyDescent="0.25">
      <c r="A118" s="119">
        <v>113</v>
      </c>
      <c r="B118" s="119" t="s">
        <v>605</v>
      </c>
      <c r="C118" s="121">
        <v>42141</v>
      </c>
      <c r="D118" s="121">
        <v>42154</v>
      </c>
      <c r="E118" s="122" t="s">
        <v>608</v>
      </c>
      <c r="F118" s="123" t="s">
        <v>477</v>
      </c>
      <c r="G118" s="122" t="s">
        <v>536</v>
      </c>
      <c r="H118" s="123">
        <v>42.863627000000001</v>
      </c>
      <c r="I118" s="123">
        <v>-72.552636000000007</v>
      </c>
    </row>
    <row r="119" spans="1:9" x14ac:dyDescent="0.25">
      <c r="A119" s="119">
        <v>114</v>
      </c>
      <c r="B119" s="119" t="s">
        <v>605</v>
      </c>
      <c r="C119" s="121">
        <v>42141</v>
      </c>
      <c r="D119" s="121">
        <v>42156</v>
      </c>
      <c r="E119" s="122" t="s">
        <v>568</v>
      </c>
      <c r="F119" s="123" t="s">
        <v>477</v>
      </c>
      <c r="G119" s="122" t="s">
        <v>536</v>
      </c>
      <c r="H119" s="123">
        <v>42.907380000000003</v>
      </c>
      <c r="I119" s="123">
        <v>-72.530270000000002</v>
      </c>
    </row>
    <row r="120" spans="1:9" ht="30" x14ac:dyDescent="0.25">
      <c r="A120" s="119">
        <v>115</v>
      </c>
      <c r="B120" s="119" t="s">
        <v>605</v>
      </c>
      <c r="C120" s="121">
        <v>42141</v>
      </c>
      <c r="D120" s="121">
        <v>42156</v>
      </c>
      <c r="E120" s="122" t="s">
        <v>521</v>
      </c>
      <c r="F120" s="123" t="s">
        <v>477</v>
      </c>
      <c r="G120" s="122" t="s">
        <v>478</v>
      </c>
      <c r="H120" s="123">
        <v>42.772750000000002</v>
      </c>
      <c r="I120" s="123">
        <v>-72.501549999999995</v>
      </c>
    </row>
    <row r="121" spans="1:9" ht="30" x14ac:dyDescent="0.25">
      <c r="A121" s="119">
        <v>116</v>
      </c>
      <c r="B121" s="119" t="s">
        <v>605</v>
      </c>
      <c r="C121" s="121">
        <v>42141</v>
      </c>
      <c r="D121" s="121">
        <v>42157</v>
      </c>
      <c r="E121" s="122" t="s">
        <v>609</v>
      </c>
      <c r="F121" s="123" t="s">
        <v>477</v>
      </c>
      <c r="G121" s="122" t="s">
        <v>536</v>
      </c>
      <c r="H121" s="123">
        <v>42.866833</v>
      </c>
      <c r="I121" s="123">
        <v>-72.555189999999996</v>
      </c>
    </row>
    <row r="122" spans="1:9" x14ac:dyDescent="0.25">
      <c r="A122" s="119">
        <v>117</v>
      </c>
      <c r="B122" s="119" t="s">
        <v>605</v>
      </c>
      <c r="C122" s="121">
        <v>42141</v>
      </c>
      <c r="D122" s="121">
        <v>42159</v>
      </c>
      <c r="E122" s="122" t="s">
        <v>610</v>
      </c>
      <c r="F122" s="123" t="s">
        <v>477</v>
      </c>
      <c r="G122" s="122" t="s">
        <v>536</v>
      </c>
      <c r="H122" s="123">
        <v>42.867060000000002</v>
      </c>
      <c r="I122" s="123">
        <v>-72.555170000000004</v>
      </c>
    </row>
    <row r="123" spans="1:9" x14ac:dyDescent="0.25">
      <c r="A123" s="119">
        <v>118</v>
      </c>
      <c r="B123" s="119" t="s">
        <v>611</v>
      </c>
      <c r="C123" s="121">
        <v>42141</v>
      </c>
      <c r="D123" s="121">
        <v>42142</v>
      </c>
      <c r="E123" s="122" t="s">
        <v>459</v>
      </c>
      <c r="F123" s="123" t="s">
        <v>477</v>
      </c>
      <c r="G123" s="122" t="s">
        <v>536</v>
      </c>
      <c r="H123" s="123">
        <v>42.971350000000001</v>
      </c>
      <c r="I123" s="123">
        <v>-72.485583000000005</v>
      </c>
    </row>
    <row r="124" spans="1:9" ht="30" x14ac:dyDescent="0.25">
      <c r="A124" s="119">
        <v>119</v>
      </c>
      <c r="B124" s="119" t="s">
        <v>611</v>
      </c>
      <c r="C124" s="121">
        <v>42141</v>
      </c>
      <c r="D124" s="121">
        <v>42146</v>
      </c>
      <c r="E124" s="122" t="s">
        <v>612</v>
      </c>
      <c r="F124" s="123" t="s">
        <v>558</v>
      </c>
      <c r="G124" s="122" t="s">
        <v>478</v>
      </c>
      <c r="H124" s="123">
        <v>43.129350000000002</v>
      </c>
      <c r="I124" s="123">
        <v>-72.439017000000007</v>
      </c>
    </row>
    <row r="125" spans="1:9" x14ac:dyDescent="0.25">
      <c r="A125" s="119">
        <v>120</v>
      </c>
      <c r="B125" s="119" t="s">
        <v>611</v>
      </c>
      <c r="C125" s="121">
        <v>42141</v>
      </c>
      <c r="D125" s="121">
        <v>42153</v>
      </c>
      <c r="E125" s="122" t="s">
        <v>613</v>
      </c>
      <c r="F125" s="123" t="s">
        <v>558</v>
      </c>
      <c r="G125" s="122" t="s">
        <v>478</v>
      </c>
      <c r="H125" s="123">
        <v>43.12717</v>
      </c>
      <c r="I125" s="123">
        <v>-72.438320000000004</v>
      </c>
    </row>
    <row r="126" spans="1:9" x14ac:dyDescent="0.25">
      <c r="A126" s="119">
        <v>121</v>
      </c>
      <c r="B126" s="119" t="s">
        <v>611</v>
      </c>
      <c r="C126" s="121">
        <v>42141</v>
      </c>
      <c r="D126" s="121">
        <v>42156</v>
      </c>
      <c r="E126" s="122" t="s">
        <v>568</v>
      </c>
      <c r="F126" s="123" t="s">
        <v>477</v>
      </c>
      <c r="G126" s="122" t="s">
        <v>536</v>
      </c>
      <c r="H126" s="123">
        <v>42.955150000000003</v>
      </c>
      <c r="I126" s="123">
        <v>-72.531270000000006</v>
      </c>
    </row>
    <row r="127" spans="1:9" ht="30" x14ac:dyDescent="0.25">
      <c r="A127" s="119">
        <v>122</v>
      </c>
      <c r="B127" s="119" t="s">
        <v>614</v>
      </c>
      <c r="C127" s="121">
        <v>42141</v>
      </c>
      <c r="D127" s="121">
        <v>42151</v>
      </c>
      <c r="E127" s="122" t="s">
        <v>615</v>
      </c>
      <c r="F127" s="123" t="s">
        <v>477</v>
      </c>
      <c r="G127" s="122" t="s">
        <v>536</v>
      </c>
      <c r="H127" s="123">
        <v>43.00027</v>
      </c>
      <c r="I127" s="123">
        <v>-72.446200000000005</v>
      </c>
    </row>
    <row r="128" spans="1:9" x14ac:dyDescent="0.25">
      <c r="A128" s="119">
        <v>123</v>
      </c>
      <c r="B128" s="119" t="s">
        <v>614</v>
      </c>
      <c r="C128" s="121">
        <v>42141</v>
      </c>
      <c r="D128" s="121">
        <v>42151</v>
      </c>
      <c r="E128" s="122" t="s">
        <v>616</v>
      </c>
      <c r="F128" s="123" t="s">
        <v>477</v>
      </c>
      <c r="G128" s="122" t="s">
        <v>536</v>
      </c>
      <c r="H128" s="123">
        <v>43.002249999999997</v>
      </c>
      <c r="I128" s="123">
        <v>-72.443889999999996</v>
      </c>
    </row>
    <row r="129" spans="1:9" ht="30" x14ac:dyDescent="0.25">
      <c r="A129" s="119">
        <v>124</v>
      </c>
      <c r="B129" s="119" t="s">
        <v>614</v>
      </c>
      <c r="C129" s="121">
        <v>42141</v>
      </c>
      <c r="D129" s="121">
        <v>42157</v>
      </c>
      <c r="E129" s="122" t="s">
        <v>617</v>
      </c>
      <c r="F129" s="123" t="s">
        <v>477</v>
      </c>
      <c r="G129" s="122" t="s">
        <v>536</v>
      </c>
      <c r="H129" s="123">
        <v>42.929360000000003</v>
      </c>
      <c r="I129" s="123">
        <v>-72.525580000000005</v>
      </c>
    </row>
    <row r="130" spans="1:9" ht="30" x14ac:dyDescent="0.25">
      <c r="A130" s="119">
        <v>125</v>
      </c>
      <c r="B130" s="119" t="s">
        <v>614</v>
      </c>
      <c r="C130" s="121">
        <v>42141</v>
      </c>
      <c r="D130" s="121">
        <v>42157</v>
      </c>
      <c r="E130" s="122" t="s">
        <v>618</v>
      </c>
      <c r="F130" s="123" t="s">
        <v>477</v>
      </c>
      <c r="G130" s="122" t="s">
        <v>536</v>
      </c>
      <c r="H130" s="123">
        <v>42.931199999999997</v>
      </c>
      <c r="I130" s="123">
        <v>-72.525800000000004</v>
      </c>
    </row>
    <row r="131" spans="1:9" x14ac:dyDescent="0.25">
      <c r="A131" s="119">
        <v>126</v>
      </c>
      <c r="B131" s="119" t="s">
        <v>614</v>
      </c>
      <c r="C131" s="121">
        <v>42141</v>
      </c>
      <c r="D131" s="121">
        <v>42158</v>
      </c>
      <c r="E131" s="122" t="s">
        <v>568</v>
      </c>
      <c r="F131" s="123" t="s">
        <v>477</v>
      </c>
      <c r="G131" s="122" t="s">
        <v>536</v>
      </c>
      <c r="H131" s="123">
        <v>42.924210000000002</v>
      </c>
      <c r="I131" s="123">
        <v>-72.525760000000005</v>
      </c>
    </row>
    <row r="132" spans="1:9" ht="30" x14ac:dyDescent="0.25">
      <c r="A132" s="119">
        <v>127</v>
      </c>
      <c r="B132" s="119" t="s">
        <v>614</v>
      </c>
      <c r="C132" s="121">
        <v>42141</v>
      </c>
      <c r="D132" s="121">
        <v>42159</v>
      </c>
      <c r="E132" s="122" t="s">
        <v>619</v>
      </c>
      <c r="F132" s="123" t="s">
        <v>477</v>
      </c>
      <c r="G132" s="122" t="s">
        <v>536</v>
      </c>
      <c r="H132" s="123">
        <v>42.9298</v>
      </c>
      <c r="I132" s="123">
        <v>-72.525499999999994</v>
      </c>
    </row>
    <row r="133" spans="1:9" x14ac:dyDescent="0.25">
      <c r="A133" s="119">
        <v>128</v>
      </c>
      <c r="B133" s="119" t="s">
        <v>614</v>
      </c>
      <c r="C133" s="121">
        <v>42141</v>
      </c>
      <c r="D133" s="121">
        <v>42164</v>
      </c>
      <c r="E133" s="122" t="s">
        <v>620</v>
      </c>
      <c r="F133" s="123" t="s">
        <v>477</v>
      </c>
      <c r="G133" s="122" t="s">
        <v>478</v>
      </c>
      <c r="H133" s="123">
        <v>42.769469999999998</v>
      </c>
      <c r="I133" s="123">
        <v>-72.513869999999997</v>
      </c>
    </row>
    <row r="134" spans="1:9" ht="30" x14ac:dyDescent="0.25">
      <c r="A134" s="119">
        <v>129</v>
      </c>
      <c r="B134" s="119" t="s">
        <v>614</v>
      </c>
      <c r="C134" s="121">
        <v>42141</v>
      </c>
      <c r="D134" s="121">
        <v>42168</v>
      </c>
      <c r="E134" s="122" t="s">
        <v>621</v>
      </c>
      <c r="F134" s="123" t="s">
        <v>477</v>
      </c>
      <c r="G134" s="122" t="s">
        <v>478</v>
      </c>
      <c r="H134" s="123">
        <v>42.76952</v>
      </c>
      <c r="I134" s="123">
        <v>-72.513300000000001</v>
      </c>
    </row>
    <row r="135" spans="1:9" ht="30" x14ac:dyDescent="0.25">
      <c r="A135" s="119">
        <v>130</v>
      </c>
      <c r="B135" s="119" t="s">
        <v>614</v>
      </c>
      <c r="C135" s="121">
        <v>42141</v>
      </c>
      <c r="D135" s="121">
        <v>42174</v>
      </c>
      <c r="E135" s="122" t="s">
        <v>622</v>
      </c>
      <c r="F135" s="123" t="s">
        <v>477</v>
      </c>
      <c r="G135" s="122" t="s">
        <v>478</v>
      </c>
      <c r="H135" s="123">
        <v>42.770420000000001</v>
      </c>
      <c r="I135" s="123">
        <v>-72.515199999999993</v>
      </c>
    </row>
    <row r="136" spans="1:9" ht="30" x14ac:dyDescent="0.25">
      <c r="A136" s="119">
        <v>131</v>
      </c>
      <c r="B136" s="119" t="s">
        <v>545</v>
      </c>
      <c r="C136" s="121">
        <v>42148</v>
      </c>
      <c r="D136" s="121">
        <v>42151</v>
      </c>
      <c r="E136" s="122" t="s">
        <v>623</v>
      </c>
      <c r="F136" s="123" t="s">
        <v>477</v>
      </c>
      <c r="G136" s="122" t="s">
        <v>536</v>
      </c>
      <c r="H136" s="123">
        <v>42.941220000000001</v>
      </c>
      <c r="I136" s="123">
        <v>-72.525030000000001</v>
      </c>
    </row>
    <row r="137" spans="1:9" x14ac:dyDescent="0.25">
      <c r="A137" s="119">
        <v>132</v>
      </c>
      <c r="B137" s="119" t="s">
        <v>545</v>
      </c>
      <c r="C137" s="121">
        <v>42148</v>
      </c>
      <c r="D137" s="121">
        <v>42156</v>
      </c>
      <c r="E137" s="122" t="s">
        <v>568</v>
      </c>
      <c r="F137" s="123" t="s">
        <v>477</v>
      </c>
      <c r="G137" s="122" t="s">
        <v>536</v>
      </c>
      <c r="H137" s="123">
        <v>42.979489999999998</v>
      </c>
      <c r="I137" s="123">
        <v>-72.463610000000003</v>
      </c>
    </row>
    <row r="138" spans="1:9" ht="30" x14ac:dyDescent="0.25">
      <c r="A138" s="119">
        <v>133</v>
      </c>
      <c r="B138" s="119" t="s">
        <v>545</v>
      </c>
      <c r="C138" s="121">
        <v>42148</v>
      </c>
      <c r="D138" s="121">
        <v>42157</v>
      </c>
      <c r="E138" s="122" t="s">
        <v>624</v>
      </c>
      <c r="F138" s="123" t="s">
        <v>477</v>
      </c>
      <c r="G138" s="122" t="s">
        <v>536</v>
      </c>
      <c r="H138" s="123">
        <v>42.979489999999998</v>
      </c>
      <c r="I138" s="123">
        <v>-72.463359999999994</v>
      </c>
    </row>
    <row r="139" spans="1:9" x14ac:dyDescent="0.25">
      <c r="A139" s="119">
        <v>134</v>
      </c>
      <c r="B139" s="119" t="s">
        <v>545</v>
      </c>
      <c r="C139" s="121">
        <v>42148</v>
      </c>
      <c r="D139" s="121">
        <v>42157</v>
      </c>
      <c r="E139" s="122" t="s">
        <v>625</v>
      </c>
      <c r="F139" s="123" t="s">
        <v>477</v>
      </c>
      <c r="G139" s="122" t="s">
        <v>536</v>
      </c>
      <c r="H139" s="123">
        <v>42.979166999999997</v>
      </c>
      <c r="I139" s="123">
        <v>-72.464033000000001</v>
      </c>
    </row>
    <row r="140" spans="1:9" ht="30" x14ac:dyDescent="0.25">
      <c r="A140" s="119">
        <v>135</v>
      </c>
      <c r="B140" s="119" t="s">
        <v>548</v>
      </c>
      <c r="C140" s="121">
        <v>42148</v>
      </c>
      <c r="D140" s="121">
        <v>42154</v>
      </c>
      <c r="E140" s="122" t="s">
        <v>626</v>
      </c>
      <c r="F140" s="123" t="s">
        <v>477</v>
      </c>
      <c r="G140" s="122" t="s">
        <v>536</v>
      </c>
      <c r="H140" s="123">
        <v>42.832009999999997</v>
      </c>
      <c r="I140" s="123">
        <v>-72.545816000000002</v>
      </c>
    </row>
    <row r="141" spans="1:9" x14ac:dyDescent="0.25">
      <c r="A141" s="119">
        <v>136</v>
      </c>
      <c r="B141" s="119" t="s">
        <v>552</v>
      </c>
      <c r="C141" s="121">
        <v>42148</v>
      </c>
      <c r="D141" s="121">
        <v>42153</v>
      </c>
      <c r="E141" s="122" t="s">
        <v>568</v>
      </c>
      <c r="F141" s="123" t="s">
        <v>558</v>
      </c>
      <c r="G141" s="122" t="s">
        <v>478</v>
      </c>
      <c r="H141" s="123">
        <v>43.099910000000001</v>
      </c>
      <c r="I141" s="123">
        <v>-72.442310000000006</v>
      </c>
    </row>
    <row r="142" spans="1:9" ht="30" x14ac:dyDescent="0.25">
      <c r="A142" s="119">
        <v>137</v>
      </c>
      <c r="B142" s="119" t="s">
        <v>552</v>
      </c>
      <c r="C142" s="121">
        <v>42148</v>
      </c>
      <c r="D142" s="121">
        <v>42157</v>
      </c>
      <c r="E142" s="122" t="s">
        <v>627</v>
      </c>
      <c r="F142" s="123" t="s">
        <v>477</v>
      </c>
      <c r="G142" s="122" t="s">
        <v>536</v>
      </c>
      <c r="H142" s="123">
        <v>43.031509999999997</v>
      </c>
      <c r="I142" s="123">
        <v>-72.460710000000006</v>
      </c>
    </row>
    <row r="143" spans="1:9" x14ac:dyDescent="0.25">
      <c r="A143" s="119">
        <v>138</v>
      </c>
      <c r="B143" s="119" t="s">
        <v>552</v>
      </c>
      <c r="C143" s="121">
        <v>42148</v>
      </c>
      <c r="D143" s="121">
        <v>42159</v>
      </c>
      <c r="E143" s="122" t="s">
        <v>628</v>
      </c>
      <c r="F143" s="123" t="s">
        <v>558</v>
      </c>
      <c r="G143" s="122" t="s">
        <v>478</v>
      </c>
      <c r="H143" s="123">
        <v>43.066929999999999</v>
      </c>
      <c r="I143" s="123">
        <v>-72.451620000000005</v>
      </c>
    </row>
    <row r="144" spans="1:9" x14ac:dyDescent="0.25">
      <c r="A144" s="119">
        <v>139</v>
      </c>
      <c r="B144" s="119" t="s">
        <v>552</v>
      </c>
      <c r="C144" s="121">
        <v>42148</v>
      </c>
      <c r="D144" s="121">
        <v>42160</v>
      </c>
      <c r="E144" s="122" t="s">
        <v>568</v>
      </c>
      <c r="F144" s="123" t="s">
        <v>477</v>
      </c>
      <c r="G144" s="122" t="s">
        <v>536</v>
      </c>
      <c r="H144" s="123">
        <v>43.024329999999999</v>
      </c>
      <c r="I144" s="123">
        <v>-72.460930000000005</v>
      </c>
    </row>
    <row r="145" spans="1:9" ht="30" x14ac:dyDescent="0.25">
      <c r="A145" s="119">
        <v>140</v>
      </c>
      <c r="B145" s="119" t="s">
        <v>629</v>
      </c>
      <c r="C145" s="121">
        <v>42154</v>
      </c>
      <c r="D145" s="121">
        <v>42157</v>
      </c>
      <c r="E145" s="122" t="s">
        <v>630</v>
      </c>
      <c r="F145" s="123" t="s">
        <v>558</v>
      </c>
      <c r="G145" s="122" t="s">
        <v>478</v>
      </c>
      <c r="H145" s="123">
        <v>43.12838</v>
      </c>
      <c r="I145" s="123">
        <v>-72.439580000000007</v>
      </c>
    </row>
    <row r="146" spans="1:9" ht="30" x14ac:dyDescent="0.25">
      <c r="A146" s="119">
        <v>141</v>
      </c>
      <c r="B146" s="119" t="s">
        <v>629</v>
      </c>
      <c r="C146" s="121">
        <v>42154</v>
      </c>
      <c r="D146" s="121">
        <v>42159</v>
      </c>
      <c r="E146" s="122" t="s">
        <v>631</v>
      </c>
      <c r="F146" s="123" t="s">
        <v>558</v>
      </c>
      <c r="G146" s="122" t="s">
        <v>478</v>
      </c>
      <c r="H146" s="123">
        <v>43.12753</v>
      </c>
      <c r="I146" s="123">
        <v>-72.437700000000007</v>
      </c>
    </row>
    <row r="147" spans="1:9" ht="30" x14ac:dyDescent="0.25">
      <c r="A147" s="119">
        <v>142</v>
      </c>
      <c r="B147" s="119" t="s">
        <v>629</v>
      </c>
      <c r="C147" s="121">
        <v>42154</v>
      </c>
      <c r="D147" s="121">
        <v>42166</v>
      </c>
      <c r="E147" s="122" t="s">
        <v>632</v>
      </c>
      <c r="F147" s="123" t="s">
        <v>558</v>
      </c>
      <c r="G147" s="122" t="s">
        <v>478</v>
      </c>
      <c r="H147" s="123">
        <v>43.130470000000003</v>
      </c>
      <c r="I147" s="123">
        <v>-72.441280000000006</v>
      </c>
    </row>
    <row r="148" spans="1:9" x14ac:dyDescent="0.25">
      <c r="A148" s="119">
        <v>143</v>
      </c>
      <c r="B148" s="119" t="s">
        <v>629</v>
      </c>
      <c r="C148" s="121">
        <v>42154</v>
      </c>
      <c r="D148" s="121">
        <v>42169</v>
      </c>
      <c r="E148" s="122" t="s">
        <v>633</v>
      </c>
      <c r="F148" s="123" t="s">
        <v>558</v>
      </c>
      <c r="G148" s="122" t="s">
        <v>478</v>
      </c>
      <c r="H148" s="123">
        <v>43.127769999999998</v>
      </c>
      <c r="I148" s="123">
        <v>-72.439279999999997</v>
      </c>
    </row>
    <row r="149" spans="1:9" x14ac:dyDescent="0.25">
      <c r="A149" s="119">
        <v>144</v>
      </c>
      <c r="B149" s="119" t="s">
        <v>634</v>
      </c>
      <c r="C149" s="121">
        <v>42154</v>
      </c>
      <c r="D149" s="121">
        <v>42161</v>
      </c>
      <c r="E149" s="122" t="s">
        <v>635</v>
      </c>
      <c r="F149" s="123" t="s">
        <v>477</v>
      </c>
      <c r="G149" s="122" t="s">
        <v>536</v>
      </c>
      <c r="H149" s="123">
        <v>42.885539999999999</v>
      </c>
      <c r="I149" s="123">
        <v>-72.55077</v>
      </c>
    </row>
    <row r="150" spans="1:9" x14ac:dyDescent="0.25">
      <c r="A150" s="119">
        <v>145</v>
      </c>
      <c r="B150" s="119" t="s">
        <v>634</v>
      </c>
      <c r="C150" s="121">
        <v>42154</v>
      </c>
      <c r="D150" s="121">
        <v>42161</v>
      </c>
      <c r="E150" s="122" t="s">
        <v>636</v>
      </c>
      <c r="F150" s="123" t="s">
        <v>477</v>
      </c>
      <c r="G150" s="122" t="s">
        <v>536</v>
      </c>
      <c r="H150" s="123">
        <v>42.884340000000002</v>
      </c>
      <c r="I150" s="123">
        <v>-72.551879999999997</v>
      </c>
    </row>
    <row r="151" spans="1:9" x14ac:dyDescent="0.25">
      <c r="A151" s="119">
        <v>146</v>
      </c>
      <c r="B151" s="119" t="s">
        <v>634</v>
      </c>
      <c r="C151" s="121">
        <v>42154</v>
      </c>
      <c r="D151" s="121">
        <v>42163</v>
      </c>
      <c r="E151" s="122" t="s">
        <v>637</v>
      </c>
      <c r="F151" s="123" t="s">
        <v>477</v>
      </c>
      <c r="G151" s="122" t="s">
        <v>536</v>
      </c>
      <c r="H151" s="123">
        <v>42.831829999999997</v>
      </c>
      <c r="I151" s="123">
        <v>-72.546390000000002</v>
      </c>
    </row>
    <row r="152" spans="1:9" ht="30" x14ac:dyDescent="0.25">
      <c r="A152" s="119">
        <v>147</v>
      </c>
      <c r="B152" s="119" t="s">
        <v>634</v>
      </c>
      <c r="C152" s="121">
        <v>42154</v>
      </c>
      <c r="D152" s="121">
        <v>42164</v>
      </c>
      <c r="E152" s="122" t="s">
        <v>638</v>
      </c>
      <c r="F152" s="123" t="s">
        <v>477</v>
      </c>
      <c r="G152" s="122" t="s">
        <v>536</v>
      </c>
      <c r="H152" s="123">
        <v>42.849440000000001</v>
      </c>
      <c r="I152" s="123">
        <v>-72.55077</v>
      </c>
    </row>
    <row r="153" spans="1:9" ht="30" x14ac:dyDescent="0.25">
      <c r="A153" s="119">
        <v>148</v>
      </c>
      <c r="B153" s="119" t="s">
        <v>639</v>
      </c>
      <c r="C153" s="121">
        <v>42154</v>
      </c>
      <c r="D153" s="121">
        <v>42156</v>
      </c>
      <c r="E153" s="122" t="s">
        <v>640</v>
      </c>
      <c r="F153" s="123" t="s">
        <v>477</v>
      </c>
      <c r="G153" s="122" t="s">
        <v>536</v>
      </c>
      <c r="H153" s="123">
        <v>42.899299999999997</v>
      </c>
      <c r="I153" s="123">
        <v>-72.530749999999998</v>
      </c>
    </row>
    <row r="154" spans="1:9" ht="30" x14ac:dyDescent="0.25">
      <c r="A154" s="119">
        <v>149</v>
      </c>
      <c r="B154" s="119" t="s">
        <v>639</v>
      </c>
      <c r="C154" s="121">
        <v>42154</v>
      </c>
      <c r="D154" s="121">
        <v>42157</v>
      </c>
      <c r="E154" s="122" t="s">
        <v>641</v>
      </c>
      <c r="F154" s="123" t="s">
        <v>477</v>
      </c>
      <c r="G154" s="122" t="s">
        <v>536</v>
      </c>
      <c r="H154" s="123">
        <v>42.930070000000001</v>
      </c>
      <c r="I154" s="123">
        <v>-72.525700000000001</v>
      </c>
    </row>
    <row r="155" spans="1:9" ht="30" x14ac:dyDescent="0.25">
      <c r="A155" s="119">
        <v>150</v>
      </c>
      <c r="B155" s="119" t="s">
        <v>639</v>
      </c>
      <c r="C155" s="121">
        <v>42154</v>
      </c>
      <c r="D155" s="121">
        <v>42157</v>
      </c>
      <c r="E155" s="122" t="s">
        <v>618</v>
      </c>
      <c r="F155" s="123" t="s">
        <v>477</v>
      </c>
      <c r="G155" s="122" t="s">
        <v>536</v>
      </c>
      <c r="H155" s="123">
        <v>42.931199999999997</v>
      </c>
      <c r="I155" s="123">
        <v>-72.525800000000004</v>
      </c>
    </row>
    <row r="156" spans="1:9" ht="30" x14ac:dyDescent="0.25">
      <c r="A156" s="119">
        <v>151</v>
      </c>
      <c r="B156" s="119" t="s">
        <v>639</v>
      </c>
      <c r="C156" s="121">
        <v>42154</v>
      </c>
      <c r="D156" s="121">
        <v>42168</v>
      </c>
      <c r="E156" s="122" t="s">
        <v>642</v>
      </c>
      <c r="F156" s="123" t="s">
        <v>477</v>
      </c>
      <c r="G156" s="122" t="s">
        <v>478</v>
      </c>
      <c r="H156" s="123">
        <v>42.770240000000001</v>
      </c>
      <c r="I156" s="123">
        <v>-72.512119999999996</v>
      </c>
    </row>
    <row r="157" spans="1:9" ht="30" x14ac:dyDescent="0.25">
      <c r="A157" s="119">
        <v>152</v>
      </c>
      <c r="B157" s="119" t="s">
        <v>643</v>
      </c>
      <c r="C157" s="121">
        <v>42154</v>
      </c>
      <c r="D157" s="121">
        <v>42157</v>
      </c>
      <c r="E157" s="122" t="s">
        <v>644</v>
      </c>
      <c r="F157" s="123" t="s">
        <v>477</v>
      </c>
      <c r="G157" s="122" t="s">
        <v>536</v>
      </c>
      <c r="H157" s="123">
        <v>42.850194000000002</v>
      </c>
      <c r="I157" s="123">
        <v>-72.550280000000001</v>
      </c>
    </row>
    <row r="158" spans="1:9" ht="30" x14ac:dyDescent="0.25">
      <c r="A158" s="119">
        <v>153</v>
      </c>
      <c r="B158" s="119" t="s">
        <v>554</v>
      </c>
      <c r="C158" s="121">
        <v>42148</v>
      </c>
      <c r="D158" s="121">
        <v>42151</v>
      </c>
      <c r="E158" s="122" t="s">
        <v>645</v>
      </c>
      <c r="F158" s="123" t="s">
        <v>477</v>
      </c>
      <c r="G158" s="122" t="s">
        <v>536</v>
      </c>
      <c r="H158" s="123">
        <v>42.999549999999999</v>
      </c>
      <c r="I158" s="123">
        <v>-72.44829</v>
      </c>
    </row>
    <row r="159" spans="1:9" x14ac:dyDescent="0.25">
      <c r="A159" s="119">
        <v>154</v>
      </c>
      <c r="B159" s="119" t="s">
        <v>554</v>
      </c>
      <c r="C159" s="121">
        <v>42148</v>
      </c>
      <c r="D159" s="121">
        <v>42151</v>
      </c>
      <c r="E159" s="122" t="s">
        <v>616</v>
      </c>
      <c r="F159" s="123" t="s">
        <v>477</v>
      </c>
      <c r="G159" s="122" t="s">
        <v>536</v>
      </c>
      <c r="H159" s="123">
        <v>43.002249999999997</v>
      </c>
      <c r="I159" s="123">
        <v>-72.443889999999996</v>
      </c>
    </row>
    <row r="160" spans="1:9" x14ac:dyDescent="0.25">
      <c r="A160" s="119">
        <v>155</v>
      </c>
      <c r="B160" s="119" t="s">
        <v>554</v>
      </c>
      <c r="C160" s="121">
        <v>42148</v>
      </c>
      <c r="D160" s="121">
        <v>42156</v>
      </c>
      <c r="E160" s="122" t="s">
        <v>568</v>
      </c>
      <c r="F160" s="123" t="s">
        <v>477</v>
      </c>
      <c r="G160" s="122" t="s">
        <v>536</v>
      </c>
      <c r="H160" s="123">
        <v>42.998820000000002</v>
      </c>
      <c r="I160" s="123">
        <v>-72.460499999999996</v>
      </c>
    </row>
    <row r="161" spans="1:9" ht="30" x14ac:dyDescent="0.25">
      <c r="A161" s="119">
        <v>156</v>
      </c>
      <c r="B161" s="119" t="s">
        <v>554</v>
      </c>
      <c r="C161" s="121">
        <v>42148</v>
      </c>
      <c r="D161" s="121">
        <v>42157</v>
      </c>
      <c r="E161" s="122" t="s">
        <v>646</v>
      </c>
      <c r="F161" s="123" t="s">
        <v>477</v>
      </c>
      <c r="G161" s="122" t="s">
        <v>536</v>
      </c>
      <c r="H161" s="123">
        <v>43.00038</v>
      </c>
      <c r="I161" s="123">
        <v>-72.455179999999999</v>
      </c>
    </row>
    <row r="162" spans="1:9" x14ac:dyDescent="0.25">
      <c r="A162" s="119">
        <v>157</v>
      </c>
      <c r="B162" s="119" t="s">
        <v>554</v>
      </c>
      <c r="C162" s="121">
        <v>42148</v>
      </c>
      <c r="D162" s="121">
        <v>42158</v>
      </c>
      <c r="E162" s="122" t="s">
        <v>568</v>
      </c>
      <c r="F162" s="123" t="s">
        <v>477</v>
      </c>
      <c r="G162" s="122" t="s">
        <v>536</v>
      </c>
      <c r="H162" s="123">
        <v>42.983849999999997</v>
      </c>
      <c r="I162" s="123">
        <v>-72.460120000000003</v>
      </c>
    </row>
    <row r="163" spans="1:9" ht="30" x14ac:dyDescent="0.25">
      <c r="A163" s="119">
        <v>158</v>
      </c>
      <c r="B163" s="119" t="s">
        <v>554</v>
      </c>
      <c r="C163" s="121">
        <v>42148</v>
      </c>
      <c r="D163" s="121">
        <v>42160</v>
      </c>
      <c r="E163" s="122" t="s">
        <v>647</v>
      </c>
      <c r="F163" s="123" t="s">
        <v>477</v>
      </c>
      <c r="G163" s="122" t="s">
        <v>536</v>
      </c>
      <c r="H163" s="123">
        <v>42.97437</v>
      </c>
      <c r="I163" s="123">
        <v>-72.469719999999995</v>
      </c>
    </row>
    <row r="164" spans="1:9" ht="30" x14ac:dyDescent="0.25">
      <c r="A164" s="119">
        <v>159</v>
      </c>
      <c r="B164" s="119" t="s">
        <v>554</v>
      </c>
      <c r="C164" s="121">
        <v>42148</v>
      </c>
      <c r="D164" s="121">
        <v>42166</v>
      </c>
      <c r="E164" s="122" t="s">
        <v>648</v>
      </c>
      <c r="F164" s="123" t="s">
        <v>477</v>
      </c>
      <c r="G164" s="122" t="s">
        <v>536</v>
      </c>
      <c r="H164" s="123">
        <v>42.97607</v>
      </c>
      <c r="I164" s="123">
        <v>-72.466579999999993</v>
      </c>
    </row>
    <row r="165" spans="1:9" ht="30" x14ac:dyDescent="0.25">
      <c r="A165" s="119">
        <v>160</v>
      </c>
      <c r="B165" s="119" t="s">
        <v>649</v>
      </c>
      <c r="C165" s="121">
        <v>42148</v>
      </c>
      <c r="D165" s="121">
        <v>42156</v>
      </c>
      <c r="E165" s="122" t="s">
        <v>650</v>
      </c>
      <c r="F165" s="123" t="s">
        <v>558</v>
      </c>
      <c r="G165" s="122" t="s">
        <v>478</v>
      </c>
      <c r="H165" s="123">
        <v>43.130524000000001</v>
      </c>
      <c r="I165" s="123">
        <v>-72.439493999999996</v>
      </c>
    </row>
    <row r="166" spans="1:9" x14ac:dyDescent="0.25">
      <c r="A166" s="119">
        <v>161</v>
      </c>
      <c r="B166" s="119" t="s">
        <v>649</v>
      </c>
      <c r="C166" s="121">
        <v>42148</v>
      </c>
      <c r="D166" s="121">
        <v>42157</v>
      </c>
      <c r="E166" s="122" t="s">
        <v>651</v>
      </c>
      <c r="F166" s="123" t="s">
        <v>558</v>
      </c>
      <c r="G166" s="122" t="s">
        <v>478</v>
      </c>
      <c r="H166" s="123">
        <v>43.127609999999997</v>
      </c>
      <c r="I166" s="123">
        <v>-72.440309999999997</v>
      </c>
    </row>
    <row r="167" spans="1:9" x14ac:dyDescent="0.25">
      <c r="A167" s="119">
        <v>162</v>
      </c>
      <c r="B167" s="119" t="s">
        <v>556</v>
      </c>
      <c r="C167" s="121">
        <v>42148</v>
      </c>
      <c r="D167" s="121">
        <v>42153</v>
      </c>
      <c r="E167" s="122" t="s">
        <v>613</v>
      </c>
      <c r="F167" s="123" t="s">
        <v>558</v>
      </c>
      <c r="G167" s="122" t="s">
        <v>478</v>
      </c>
      <c r="H167" s="123">
        <v>43.12717</v>
      </c>
      <c r="I167" s="123">
        <v>-72.438320000000004</v>
      </c>
    </row>
    <row r="168" spans="1:9" x14ac:dyDescent="0.25">
      <c r="A168" s="119">
        <v>163</v>
      </c>
      <c r="B168" s="119" t="s">
        <v>556</v>
      </c>
      <c r="C168" s="121">
        <v>42148</v>
      </c>
      <c r="D168" s="121">
        <v>42156</v>
      </c>
      <c r="E168" s="122" t="s">
        <v>652</v>
      </c>
      <c r="F168" s="123" t="s">
        <v>558</v>
      </c>
      <c r="G168" s="122" t="s">
        <v>478</v>
      </c>
      <c r="H168" s="123">
        <v>43.125770000000003</v>
      </c>
      <c r="I168" s="123">
        <v>-72.437685000000002</v>
      </c>
    </row>
    <row r="169" spans="1:9" ht="30" x14ac:dyDescent="0.25">
      <c r="A169" s="119">
        <v>164</v>
      </c>
      <c r="B169" s="119" t="s">
        <v>556</v>
      </c>
      <c r="C169" s="121">
        <v>42148</v>
      </c>
      <c r="D169" s="121">
        <v>42157</v>
      </c>
      <c r="E169" s="122" t="s">
        <v>653</v>
      </c>
      <c r="F169" s="123" t="s">
        <v>558</v>
      </c>
      <c r="G169" s="122" t="s">
        <v>478</v>
      </c>
      <c r="H169" s="123">
        <v>43.123620000000003</v>
      </c>
      <c r="I169" s="123">
        <v>-72.435169999999999</v>
      </c>
    </row>
    <row r="170" spans="1:9" ht="30" x14ac:dyDescent="0.25">
      <c r="A170" s="119">
        <v>165</v>
      </c>
      <c r="B170" s="119" t="s">
        <v>556</v>
      </c>
      <c r="C170" s="121">
        <v>42148</v>
      </c>
      <c r="D170" s="121">
        <v>42159</v>
      </c>
      <c r="E170" s="122" t="s">
        <v>654</v>
      </c>
      <c r="F170" s="123" t="s">
        <v>558</v>
      </c>
      <c r="G170" s="122" t="s">
        <v>478</v>
      </c>
      <c r="H170" s="123">
        <v>43.12576</v>
      </c>
      <c r="I170" s="123">
        <v>-72.437100000000001</v>
      </c>
    </row>
    <row r="171" spans="1:9" ht="30" x14ac:dyDescent="0.25">
      <c r="A171" s="119">
        <v>166</v>
      </c>
      <c r="B171" s="119" t="s">
        <v>556</v>
      </c>
      <c r="C171" s="121">
        <v>42148</v>
      </c>
      <c r="D171" s="121">
        <v>42159</v>
      </c>
      <c r="E171" s="122" t="s">
        <v>655</v>
      </c>
      <c r="F171" s="123" t="s">
        <v>558</v>
      </c>
      <c r="G171" s="122" t="s">
        <v>478</v>
      </c>
      <c r="H171" s="123">
        <v>43.12576</v>
      </c>
      <c r="I171" s="123">
        <v>-72.437100000000001</v>
      </c>
    </row>
    <row r="172" spans="1:9" ht="30" x14ac:dyDescent="0.25">
      <c r="A172" s="119">
        <v>167</v>
      </c>
      <c r="B172" s="119" t="s">
        <v>556</v>
      </c>
      <c r="C172" s="121">
        <v>42148</v>
      </c>
      <c r="D172" s="121">
        <v>42168</v>
      </c>
      <c r="E172" s="122" t="s">
        <v>656</v>
      </c>
      <c r="F172" s="123" t="s">
        <v>558</v>
      </c>
      <c r="G172" s="122" t="s">
        <v>478</v>
      </c>
      <c r="H172" s="123">
        <v>43.12679</v>
      </c>
      <c r="I172" s="123">
        <v>-72.438850000000002</v>
      </c>
    </row>
    <row r="173" spans="1:9" x14ac:dyDescent="0.25">
      <c r="A173" s="119">
        <v>168</v>
      </c>
      <c r="B173" s="119" t="s">
        <v>657</v>
      </c>
      <c r="C173" s="121">
        <v>42148</v>
      </c>
      <c r="D173" s="121">
        <v>42153</v>
      </c>
      <c r="E173" s="122" t="s">
        <v>658</v>
      </c>
      <c r="F173" s="123" t="s">
        <v>558</v>
      </c>
      <c r="G173" s="122" t="s">
        <v>478</v>
      </c>
      <c r="H173" s="123">
        <v>43.085450000000002</v>
      </c>
      <c r="I173" s="123">
        <v>-72.433449999999993</v>
      </c>
    </row>
    <row r="174" spans="1:9" ht="30" x14ac:dyDescent="0.25">
      <c r="A174" s="119">
        <v>169</v>
      </c>
      <c r="B174" s="119" t="s">
        <v>657</v>
      </c>
      <c r="C174" s="121">
        <v>42148</v>
      </c>
      <c r="D174" s="121">
        <v>42157</v>
      </c>
      <c r="E174" s="122" t="s">
        <v>659</v>
      </c>
      <c r="F174" s="123" t="s">
        <v>477</v>
      </c>
      <c r="G174" s="122" t="s">
        <v>536</v>
      </c>
      <c r="H174" s="123">
        <v>42.97137</v>
      </c>
      <c r="I174" s="123">
        <v>-72.475269999999995</v>
      </c>
    </row>
    <row r="175" spans="1:9" ht="30" x14ac:dyDescent="0.25">
      <c r="A175" s="119">
        <v>170</v>
      </c>
      <c r="B175" s="119" t="s">
        <v>657</v>
      </c>
      <c r="C175" s="121">
        <v>42148</v>
      </c>
      <c r="D175" s="121">
        <v>42157</v>
      </c>
      <c r="E175" s="122" t="s">
        <v>660</v>
      </c>
      <c r="F175" s="123" t="s">
        <v>477</v>
      </c>
      <c r="G175" s="122" t="s">
        <v>536</v>
      </c>
      <c r="H175" s="123">
        <v>42.971600000000002</v>
      </c>
      <c r="I175" s="123">
        <v>-72.478733000000005</v>
      </c>
    </row>
    <row r="176" spans="1:9" x14ac:dyDescent="0.25">
      <c r="A176" s="119">
        <v>171</v>
      </c>
      <c r="B176" s="119" t="s">
        <v>657</v>
      </c>
      <c r="C176" s="121">
        <v>42148</v>
      </c>
      <c r="D176" s="121">
        <v>42158</v>
      </c>
      <c r="E176" s="122" t="s">
        <v>568</v>
      </c>
      <c r="F176" s="123" t="s">
        <v>477</v>
      </c>
      <c r="G176" s="122" t="s">
        <v>536</v>
      </c>
      <c r="H176" s="123">
        <v>42.964759999999998</v>
      </c>
      <c r="I176" s="123">
        <v>-72.501099999999994</v>
      </c>
    </row>
    <row r="177" spans="1:9" x14ac:dyDescent="0.25">
      <c r="A177" s="119">
        <v>172</v>
      </c>
      <c r="B177" s="119" t="s">
        <v>657</v>
      </c>
      <c r="C177" s="121">
        <v>42148</v>
      </c>
      <c r="D177" s="121">
        <v>42160</v>
      </c>
      <c r="E177" s="122" t="s">
        <v>568</v>
      </c>
      <c r="F177" s="123" t="s">
        <v>477</v>
      </c>
      <c r="G177" s="122" t="s">
        <v>536</v>
      </c>
      <c r="H177" s="123">
        <v>43.02666</v>
      </c>
      <c r="I177" s="123">
        <v>-72.461950000000002</v>
      </c>
    </row>
    <row r="178" spans="1:9" ht="30" x14ac:dyDescent="0.25">
      <c r="A178" s="119">
        <v>173</v>
      </c>
      <c r="B178" s="119" t="s">
        <v>657</v>
      </c>
      <c r="C178" s="121">
        <v>42148</v>
      </c>
      <c r="D178" s="121">
        <v>42164</v>
      </c>
      <c r="E178" s="122" t="s">
        <v>661</v>
      </c>
      <c r="F178" s="123" t="s">
        <v>477</v>
      </c>
      <c r="G178" s="122" t="s">
        <v>536</v>
      </c>
      <c r="H178" s="123">
        <v>43.048000000000002</v>
      </c>
      <c r="I178" s="123">
        <v>-72.465119999999999</v>
      </c>
    </row>
    <row r="179" spans="1:9" ht="30" x14ac:dyDescent="0.25">
      <c r="A179" s="119">
        <v>174</v>
      </c>
      <c r="B179" s="119" t="s">
        <v>657</v>
      </c>
      <c r="C179" s="121">
        <v>42148</v>
      </c>
      <c r="D179" s="121">
        <v>42165</v>
      </c>
      <c r="E179" s="122" t="s">
        <v>662</v>
      </c>
      <c r="F179" s="123" t="s">
        <v>477</v>
      </c>
      <c r="G179" s="122" t="s">
        <v>536</v>
      </c>
      <c r="H179" s="123">
        <v>43.047040000000003</v>
      </c>
      <c r="I179" s="123">
        <v>-72.465549999999993</v>
      </c>
    </row>
    <row r="180" spans="1:9" ht="30" x14ac:dyDescent="0.25">
      <c r="A180" s="119">
        <v>175</v>
      </c>
      <c r="B180" s="119" t="s">
        <v>657</v>
      </c>
      <c r="C180" s="121">
        <v>42148</v>
      </c>
      <c r="D180" s="121">
        <v>42166</v>
      </c>
      <c r="E180" s="122" t="s">
        <v>663</v>
      </c>
      <c r="F180" s="123" t="s">
        <v>558</v>
      </c>
      <c r="G180" s="122" t="s">
        <v>478</v>
      </c>
      <c r="H180" s="123">
        <v>43.113370000000003</v>
      </c>
      <c r="I180" s="123">
        <v>-72.431820000000002</v>
      </c>
    </row>
    <row r="181" spans="1:9" ht="30" x14ac:dyDescent="0.25">
      <c r="A181" s="119">
        <v>176</v>
      </c>
      <c r="B181" s="119" t="s">
        <v>657</v>
      </c>
      <c r="C181" s="121">
        <v>42148</v>
      </c>
      <c r="D181" s="121">
        <v>42167</v>
      </c>
      <c r="E181" s="122" t="s">
        <v>664</v>
      </c>
      <c r="F181" s="123" t="s">
        <v>477</v>
      </c>
      <c r="G181" s="122" t="s">
        <v>536</v>
      </c>
      <c r="H181" s="123">
        <v>43.050609999999999</v>
      </c>
      <c r="I181" s="123">
        <v>-72.467519999999993</v>
      </c>
    </row>
    <row r="182" spans="1:9" ht="30" x14ac:dyDescent="0.25">
      <c r="A182" s="119">
        <v>177</v>
      </c>
      <c r="B182" s="119" t="s">
        <v>657</v>
      </c>
      <c r="C182" s="121">
        <v>42148</v>
      </c>
      <c r="D182" s="121">
        <v>42169</v>
      </c>
      <c r="E182" s="122" t="s">
        <v>665</v>
      </c>
      <c r="F182" s="123" t="s">
        <v>558</v>
      </c>
      <c r="G182" s="122" t="s">
        <v>478</v>
      </c>
      <c r="H182" s="123">
        <v>43.067610000000002</v>
      </c>
      <c r="I182" s="123">
        <v>-72.449129999999997</v>
      </c>
    </row>
    <row r="183" spans="1:9" x14ac:dyDescent="0.25">
      <c r="A183" s="119">
        <v>178</v>
      </c>
      <c r="B183" s="119" t="s">
        <v>666</v>
      </c>
      <c r="C183" s="121">
        <v>42148</v>
      </c>
      <c r="D183" s="121">
        <v>42157</v>
      </c>
      <c r="E183" s="122" t="s">
        <v>667</v>
      </c>
      <c r="F183" s="123" t="s">
        <v>477</v>
      </c>
      <c r="G183" s="122" t="s">
        <v>536</v>
      </c>
      <c r="H183" s="123">
        <v>42.930070000000001</v>
      </c>
      <c r="I183" s="123">
        <v>-72.525700000000001</v>
      </c>
    </row>
    <row r="184" spans="1:9" ht="30" x14ac:dyDescent="0.25">
      <c r="A184" s="119">
        <v>179</v>
      </c>
      <c r="B184" s="119" t="s">
        <v>666</v>
      </c>
      <c r="C184" s="121">
        <v>42148</v>
      </c>
      <c r="D184" s="121">
        <v>42164</v>
      </c>
      <c r="E184" s="122" t="s">
        <v>668</v>
      </c>
      <c r="F184" s="123" t="s">
        <v>477</v>
      </c>
      <c r="G184" s="122" t="s">
        <v>536</v>
      </c>
      <c r="H184" s="123">
        <v>42.938099999999999</v>
      </c>
      <c r="I184" s="123">
        <v>-72.525369999999995</v>
      </c>
    </row>
    <row r="185" spans="1:9" ht="30" x14ac:dyDescent="0.25">
      <c r="A185" s="119">
        <v>180</v>
      </c>
      <c r="B185" s="119" t="s">
        <v>666</v>
      </c>
      <c r="C185" s="121">
        <v>42148</v>
      </c>
      <c r="D185" s="121">
        <v>42165</v>
      </c>
      <c r="E185" s="122" t="s">
        <v>669</v>
      </c>
      <c r="F185" s="123" t="s">
        <v>477</v>
      </c>
      <c r="G185" s="122" t="s">
        <v>536</v>
      </c>
      <c r="H185" s="123">
        <v>42.959040000000002</v>
      </c>
      <c r="I185" s="123">
        <v>-72.523669999999996</v>
      </c>
    </row>
    <row r="186" spans="1:9" ht="30" x14ac:dyDescent="0.25">
      <c r="A186" s="119">
        <v>181</v>
      </c>
      <c r="B186" s="119" t="s">
        <v>666</v>
      </c>
      <c r="C186" s="121">
        <v>42148</v>
      </c>
      <c r="D186" s="121">
        <v>42172</v>
      </c>
      <c r="E186" s="122" t="s">
        <v>670</v>
      </c>
      <c r="F186" s="123" t="s">
        <v>477</v>
      </c>
      <c r="G186" s="122" t="s">
        <v>536</v>
      </c>
      <c r="H186" s="123">
        <v>42.970502000000003</v>
      </c>
      <c r="I186" s="123">
        <v>-72.487888999999996</v>
      </c>
    </row>
    <row r="187" spans="1:9" ht="30" x14ac:dyDescent="0.25">
      <c r="A187" s="119">
        <v>182</v>
      </c>
      <c r="B187" s="119" t="s">
        <v>671</v>
      </c>
      <c r="C187" s="121">
        <v>42141</v>
      </c>
      <c r="D187" s="121">
        <v>42144</v>
      </c>
      <c r="E187" s="122" t="s">
        <v>672</v>
      </c>
      <c r="F187" s="123" t="s">
        <v>477</v>
      </c>
      <c r="G187" s="122" t="s">
        <v>536</v>
      </c>
      <c r="H187" s="123">
        <v>43.061117000000003</v>
      </c>
      <c r="I187" s="123">
        <v>-72.454980000000006</v>
      </c>
    </row>
    <row r="188" spans="1:9" ht="30" x14ac:dyDescent="0.25">
      <c r="A188" s="119">
        <v>183</v>
      </c>
      <c r="B188" s="119" t="s">
        <v>671</v>
      </c>
      <c r="C188" s="121">
        <v>42141</v>
      </c>
      <c r="D188" s="121">
        <v>42146</v>
      </c>
      <c r="E188" s="122" t="s">
        <v>673</v>
      </c>
      <c r="F188" s="123" t="s">
        <v>477</v>
      </c>
      <c r="G188" s="122" t="s">
        <v>536</v>
      </c>
      <c r="H188" s="123">
        <v>43.047716999999999</v>
      </c>
      <c r="I188" s="123">
        <v>-72.465982999999994</v>
      </c>
    </row>
    <row r="189" spans="1:9" ht="30" x14ac:dyDescent="0.25">
      <c r="A189" s="119">
        <v>184</v>
      </c>
      <c r="B189" s="119" t="s">
        <v>671</v>
      </c>
      <c r="C189" s="121">
        <v>42141</v>
      </c>
      <c r="D189" s="121">
        <v>42182</v>
      </c>
      <c r="E189" s="122" t="s">
        <v>674</v>
      </c>
      <c r="F189" s="123" t="s">
        <v>477</v>
      </c>
      <c r="G189" s="122" t="s">
        <v>482</v>
      </c>
      <c r="H189" s="123">
        <v>42.75967</v>
      </c>
      <c r="I189" s="123">
        <v>-72.475980000000007</v>
      </c>
    </row>
    <row r="190" spans="1:9" x14ac:dyDescent="0.25">
      <c r="A190" s="119">
        <v>185</v>
      </c>
      <c r="B190" s="119" t="s">
        <v>675</v>
      </c>
      <c r="C190" s="121">
        <v>42141</v>
      </c>
      <c r="D190" s="121">
        <v>42182</v>
      </c>
      <c r="E190" s="122" t="s">
        <v>676</v>
      </c>
      <c r="F190" s="123" t="s">
        <v>477</v>
      </c>
      <c r="G190" s="122" t="s">
        <v>478</v>
      </c>
      <c r="H190" s="123">
        <v>42.770670000000003</v>
      </c>
      <c r="I190" s="123">
        <v>-72.513109999999998</v>
      </c>
    </row>
    <row r="191" spans="1:9" ht="30" x14ac:dyDescent="0.25">
      <c r="A191" s="119">
        <v>186</v>
      </c>
      <c r="B191" s="119" t="s">
        <v>677</v>
      </c>
      <c r="C191" s="121">
        <v>42141</v>
      </c>
      <c r="D191" s="121">
        <v>42144</v>
      </c>
      <c r="E191" s="122" t="s">
        <v>678</v>
      </c>
      <c r="F191" s="123" t="s">
        <v>477</v>
      </c>
      <c r="G191" s="122" t="s">
        <v>536</v>
      </c>
      <c r="H191" s="123">
        <v>43.019337</v>
      </c>
      <c r="I191" s="123">
        <v>-72.458136999999994</v>
      </c>
    </row>
    <row r="192" spans="1:9" ht="30" x14ac:dyDescent="0.25">
      <c r="A192" s="119">
        <v>187</v>
      </c>
      <c r="B192" s="119" t="s">
        <v>677</v>
      </c>
      <c r="C192" s="121">
        <v>42141</v>
      </c>
      <c r="D192" s="121">
        <v>42146</v>
      </c>
      <c r="E192" s="122" t="s">
        <v>673</v>
      </c>
      <c r="F192" s="123" t="s">
        <v>477</v>
      </c>
      <c r="G192" s="122" t="s">
        <v>536</v>
      </c>
      <c r="H192" s="123">
        <v>43.048200000000001</v>
      </c>
      <c r="I192" s="123">
        <v>-72.466350000000006</v>
      </c>
    </row>
    <row r="193" spans="1:9" ht="30" x14ac:dyDescent="0.25">
      <c r="A193" s="119">
        <v>188</v>
      </c>
      <c r="B193" s="119" t="s">
        <v>677</v>
      </c>
      <c r="C193" s="121">
        <v>42141</v>
      </c>
      <c r="D193" s="121">
        <v>42156</v>
      </c>
      <c r="E193" s="122" t="s">
        <v>650</v>
      </c>
      <c r="F193" s="123" t="s">
        <v>558</v>
      </c>
      <c r="G193" s="122" t="s">
        <v>478</v>
      </c>
      <c r="H193" s="123">
        <v>43.130555999999999</v>
      </c>
      <c r="I193" s="123">
        <v>-72.439711000000003</v>
      </c>
    </row>
    <row r="194" spans="1:9" x14ac:dyDescent="0.25">
      <c r="A194" s="119">
        <v>189</v>
      </c>
      <c r="B194" s="119" t="s">
        <v>677</v>
      </c>
      <c r="C194" s="121">
        <v>42141</v>
      </c>
      <c r="D194" s="121">
        <v>42157</v>
      </c>
      <c r="E194" s="122" t="s">
        <v>679</v>
      </c>
      <c r="F194" s="123" t="s">
        <v>558</v>
      </c>
      <c r="G194" s="122" t="s">
        <v>478</v>
      </c>
      <c r="H194" s="123">
        <v>43.129519999999999</v>
      </c>
      <c r="I194" s="123">
        <v>-72.441760000000002</v>
      </c>
    </row>
    <row r="195" spans="1:9" ht="30" x14ac:dyDescent="0.25">
      <c r="A195" s="119">
        <v>190</v>
      </c>
      <c r="B195" s="119" t="s">
        <v>677</v>
      </c>
      <c r="C195" s="121">
        <v>42141</v>
      </c>
      <c r="D195" s="121">
        <v>42166</v>
      </c>
      <c r="E195" s="122" t="s">
        <v>680</v>
      </c>
      <c r="F195" s="123" t="s">
        <v>558</v>
      </c>
      <c r="G195" s="122" t="s">
        <v>478</v>
      </c>
      <c r="H195" s="123">
        <v>43.13109</v>
      </c>
      <c r="I195" s="123">
        <v>-72.439890000000005</v>
      </c>
    </row>
    <row r="196" spans="1:9" ht="30" x14ac:dyDescent="0.25">
      <c r="A196" s="119">
        <v>191</v>
      </c>
      <c r="B196" s="119" t="s">
        <v>681</v>
      </c>
      <c r="C196" s="121">
        <v>42141</v>
      </c>
      <c r="D196" s="121">
        <v>42142</v>
      </c>
      <c r="E196" s="122" t="s">
        <v>682</v>
      </c>
      <c r="F196" s="123" t="s">
        <v>477</v>
      </c>
      <c r="G196" s="122" t="s">
        <v>536</v>
      </c>
      <c r="H196" s="123">
        <v>42.976216999999998</v>
      </c>
      <c r="I196" s="123">
        <v>-72.467567000000003</v>
      </c>
    </row>
    <row r="197" spans="1:9" ht="30" x14ac:dyDescent="0.25">
      <c r="A197" s="119">
        <v>192</v>
      </c>
      <c r="B197" s="119" t="s">
        <v>681</v>
      </c>
      <c r="C197" s="121">
        <v>42141</v>
      </c>
      <c r="D197" s="121">
        <v>42144</v>
      </c>
      <c r="E197" s="122" t="s">
        <v>683</v>
      </c>
      <c r="F197" s="123" t="s">
        <v>477</v>
      </c>
      <c r="G197" s="122" t="s">
        <v>536</v>
      </c>
      <c r="H197" s="123">
        <v>43.059510000000003</v>
      </c>
      <c r="I197" s="123">
        <v>-72.458393000000001</v>
      </c>
    </row>
    <row r="198" spans="1:9" x14ac:dyDescent="0.25">
      <c r="A198" s="119">
        <v>193</v>
      </c>
      <c r="B198" s="119" t="s">
        <v>681</v>
      </c>
      <c r="C198" s="121">
        <v>42141</v>
      </c>
      <c r="D198" s="121">
        <v>42153</v>
      </c>
      <c r="E198" s="122" t="s">
        <v>613</v>
      </c>
      <c r="F198" s="123" t="s">
        <v>558</v>
      </c>
      <c r="G198" s="122" t="s">
        <v>478</v>
      </c>
      <c r="H198" s="123">
        <v>43.12717</v>
      </c>
      <c r="I198" s="123">
        <v>-72.438320000000004</v>
      </c>
    </row>
    <row r="199" spans="1:9" ht="30" x14ac:dyDescent="0.25">
      <c r="A199" s="119">
        <v>194</v>
      </c>
      <c r="B199" s="119" t="s">
        <v>681</v>
      </c>
      <c r="C199" s="121">
        <v>42141</v>
      </c>
      <c r="D199" s="121">
        <v>42156</v>
      </c>
      <c r="E199" s="122" t="s">
        <v>650</v>
      </c>
      <c r="F199" s="123" t="s">
        <v>558</v>
      </c>
      <c r="G199" s="122" t="s">
        <v>478</v>
      </c>
      <c r="H199" s="123">
        <v>43.130633000000003</v>
      </c>
      <c r="I199" s="123">
        <v>-72.439610999999999</v>
      </c>
    </row>
    <row r="200" spans="1:9" ht="30" x14ac:dyDescent="0.25">
      <c r="A200" s="119">
        <v>195</v>
      </c>
      <c r="B200" s="119" t="s">
        <v>681</v>
      </c>
      <c r="C200" s="121">
        <v>42141</v>
      </c>
      <c r="D200" s="121">
        <v>42157</v>
      </c>
      <c r="E200" s="122" t="s">
        <v>684</v>
      </c>
      <c r="F200" s="123" t="s">
        <v>477</v>
      </c>
      <c r="G200" s="122" t="s">
        <v>536</v>
      </c>
      <c r="H200" s="123">
        <v>42.923960000000001</v>
      </c>
      <c r="I200" s="123">
        <v>-72.523669999999996</v>
      </c>
    </row>
    <row r="201" spans="1:9" x14ac:dyDescent="0.25">
      <c r="A201" s="119">
        <v>196</v>
      </c>
      <c r="B201" s="119" t="s">
        <v>681</v>
      </c>
      <c r="C201" s="121">
        <v>42141</v>
      </c>
      <c r="D201" s="121">
        <v>42157</v>
      </c>
      <c r="E201" s="122" t="s">
        <v>685</v>
      </c>
      <c r="F201" s="123" t="s">
        <v>477</v>
      </c>
      <c r="G201" s="122" t="s">
        <v>536</v>
      </c>
      <c r="H201" s="123">
        <v>42.889806</v>
      </c>
      <c r="I201" s="123">
        <v>-72.539580000000001</v>
      </c>
    </row>
    <row r="202" spans="1:9" x14ac:dyDescent="0.25">
      <c r="A202" s="119">
        <v>197</v>
      </c>
      <c r="B202" s="119" t="s">
        <v>681</v>
      </c>
      <c r="C202" s="121">
        <v>42141</v>
      </c>
      <c r="D202" s="121">
        <v>42163</v>
      </c>
      <c r="E202" s="122" t="s">
        <v>686</v>
      </c>
      <c r="F202" s="123" t="s">
        <v>477</v>
      </c>
      <c r="G202" s="122" t="s">
        <v>536</v>
      </c>
      <c r="H202" s="123">
        <v>42.858379999999997</v>
      </c>
      <c r="I202" s="123">
        <v>-72.554310000000001</v>
      </c>
    </row>
    <row r="203" spans="1:9" ht="30" x14ac:dyDescent="0.25">
      <c r="A203" s="119">
        <v>198</v>
      </c>
      <c r="B203" s="119" t="s">
        <v>681</v>
      </c>
      <c r="C203" s="121">
        <v>42141</v>
      </c>
      <c r="D203" s="121">
        <v>42163</v>
      </c>
      <c r="E203" s="122" t="s">
        <v>687</v>
      </c>
      <c r="F203" s="123" t="s">
        <v>477</v>
      </c>
      <c r="G203" s="122" t="s">
        <v>536</v>
      </c>
      <c r="H203" s="123">
        <v>42.845390000000002</v>
      </c>
      <c r="I203" s="123">
        <v>-72.550229999999999</v>
      </c>
    </row>
    <row r="204" spans="1:9" x14ac:dyDescent="0.25">
      <c r="A204" s="119">
        <v>199</v>
      </c>
      <c r="B204" s="119" t="s">
        <v>688</v>
      </c>
      <c r="C204" s="121">
        <v>42154</v>
      </c>
      <c r="D204" s="121">
        <v>42156</v>
      </c>
      <c r="E204" s="122" t="s">
        <v>568</v>
      </c>
      <c r="F204" s="123" t="s">
        <v>477</v>
      </c>
      <c r="G204" s="122" t="s">
        <v>536</v>
      </c>
      <c r="H204" s="123">
        <v>42.89678</v>
      </c>
      <c r="I204" s="123">
        <v>-72.53152</v>
      </c>
    </row>
    <row r="205" spans="1:9" x14ac:dyDescent="0.25">
      <c r="A205" s="119">
        <v>200</v>
      </c>
      <c r="B205" s="119" t="s">
        <v>688</v>
      </c>
      <c r="C205" s="121">
        <v>42154</v>
      </c>
      <c r="D205" s="121">
        <v>42159</v>
      </c>
      <c r="E205" s="122" t="s">
        <v>610</v>
      </c>
      <c r="F205" s="123" t="s">
        <v>477</v>
      </c>
      <c r="G205" s="122" t="s">
        <v>536</v>
      </c>
      <c r="H205" s="123">
        <v>42.86694</v>
      </c>
      <c r="I205" s="123">
        <v>-72.555090000000007</v>
      </c>
    </row>
    <row r="206" spans="1:9" ht="30" x14ac:dyDescent="0.25">
      <c r="A206" s="119">
        <v>201</v>
      </c>
      <c r="B206" s="119" t="s">
        <v>688</v>
      </c>
      <c r="C206" s="121">
        <v>42154</v>
      </c>
      <c r="D206" s="121">
        <v>42182</v>
      </c>
      <c r="E206" s="122" t="s">
        <v>689</v>
      </c>
      <c r="F206" s="123" t="s">
        <v>477</v>
      </c>
      <c r="G206" s="122" t="s">
        <v>482</v>
      </c>
      <c r="H206" s="123">
        <v>42.751469999999998</v>
      </c>
      <c r="I206" s="123">
        <v>-72.474209999999999</v>
      </c>
    </row>
    <row r="207" spans="1:9" ht="30" x14ac:dyDescent="0.25">
      <c r="A207" s="119">
        <v>202</v>
      </c>
      <c r="B207" s="119" t="s">
        <v>688</v>
      </c>
      <c r="C207" s="121">
        <v>42154</v>
      </c>
      <c r="D207" s="121">
        <v>42186</v>
      </c>
      <c r="E207" s="122" t="s">
        <v>690</v>
      </c>
      <c r="F207" s="123" t="s">
        <v>477</v>
      </c>
      <c r="G207" s="122" t="s">
        <v>482</v>
      </c>
      <c r="H207" s="123">
        <v>42.75217</v>
      </c>
      <c r="I207" s="123">
        <v>-72.473439999999997</v>
      </c>
    </row>
    <row r="208" spans="1:9" x14ac:dyDescent="0.25">
      <c r="A208" s="119">
        <v>203</v>
      </c>
      <c r="B208" s="119" t="s">
        <v>691</v>
      </c>
      <c r="C208" s="121">
        <v>42154</v>
      </c>
      <c r="D208" s="121">
        <v>42156</v>
      </c>
      <c r="E208" s="122" t="s">
        <v>568</v>
      </c>
      <c r="F208" s="123" t="s">
        <v>558</v>
      </c>
      <c r="G208" s="122" t="s">
        <v>478</v>
      </c>
      <c r="H208" s="123">
        <v>43.078009999999999</v>
      </c>
      <c r="I208" s="123">
        <v>-72.435980000000001</v>
      </c>
    </row>
    <row r="209" spans="1:9" ht="30" x14ac:dyDescent="0.25">
      <c r="A209" s="119">
        <v>204</v>
      </c>
      <c r="B209" s="119" t="s">
        <v>691</v>
      </c>
      <c r="C209" s="121">
        <v>42154</v>
      </c>
      <c r="D209" s="121">
        <v>42157</v>
      </c>
      <c r="E209" s="122" t="s">
        <v>692</v>
      </c>
      <c r="F209" s="123" t="s">
        <v>477</v>
      </c>
      <c r="G209" s="122" t="s">
        <v>536</v>
      </c>
      <c r="H209" s="123">
        <v>42.994889999999998</v>
      </c>
      <c r="I209" s="123">
        <v>-72.462519999999998</v>
      </c>
    </row>
    <row r="210" spans="1:9" x14ac:dyDescent="0.25">
      <c r="A210" s="119">
        <v>205</v>
      </c>
      <c r="B210" s="119" t="s">
        <v>691</v>
      </c>
      <c r="C210" s="121">
        <v>42154</v>
      </c>
      <c r="D210" s="121">
        <v>42160</v>
      </c>
      <c r="E210" s="122" t="s">
        <v>568</v>
      </c>
      <c r="F210" s="123" t="s">
        <v>477</v>
      </c>
      <c r="G210" s="122" t="s">
        <v>536</v>
      </c>
      <c r="H210" s="123">
        <v>43.000920000000001</v>
      </c>
      <c r="I210" s="123">
        <v>-72.457520000000002</v>
      </c>
    </row>
    <row r="211" spans="1:9" ht="30" x14ac:dyDescent="0.25">
      <c r="A211" s="119">
        <v>206</v>
      </c>
      <c r="B211" s="119" t="s">
        <v>691</v>
      </c>
      <c r="C211" s="121">
        <v>42154</v>
      </c>
      <c r="D211" s="121">
        <v>42165</v>
      </c>
      <c r="E211" s="122" t="s">
        <v>693</v>
      </c>
      <c r="F211" s="123" t="s">
        <v>558</v>
      </c>
      <c r="G211" s="122" t="s">
        <v>478</v>
      </c>
      <c r="H211" s="123">
        <v>43.074010000000001</v>
      </c>
      <c r="I211" s="123">
        <v>-72.440309999999997</v>
      </c>
    </row>
    <row r="212" spans="1:9" x14ac:dyDescent="0.25">
      <c r="A212" s="119">
        <v>207</v>
      </c>
      <c r="B212" s="119" t="s">
        <v>691</v>
      </c>
      <c r="C212" s="121">
        <v>42154</v>
      </c>
      <c r="D212" s="121">
        <v>42169</v>
      </c>
      <c r="E212" s="122" t="s">
        <v>633</v>
      </c>
      <c r="F212" s="123" t="s">
        <v>558</v>
      </c>
      <c r="G212" s="122" t="s">
        <v>478</v>
      </c>
      <c r="H212" s="123">
        <v>43.127769999999998</v>
      </c>
      <c r="I212" s="123">
        <v>-72.439279999999997</v>
      </c>
    </row>
    <row r="213" spans="1:9" ht="30" x14ac:dyDescent="0.25">
      <c r="A213" s="119">
        <v>208</v>
      </c>
      <c r="B213" s="119" t="s">
        <v>691</v>
      </c>
      <c r="C213" s="121">
        <v>42154</v>
      </c>
      <c r="D213" s="121">
        <v>42174</v>
      </c>
      <c r="E213" s="122" t="s">
        <v>694</v>
      </c>
      <c r="F213" s="123" t="s">
        <v>558</v>
      </c>
      <c r="G213" s="122" t="s">
        <v>478</v>
      </c>
      <c r="H213" s="123">
        <v>43.128880000000002</v>
      </c>
      <c r="I213" s="123">
        <v>-72.44144</v>
      </c>
    </row>
    <row r="214" spans="1:9" x14ac:dyDescent="0.25">
      <c r="A214" s="119">
        <v>209</v>
      </c>
      <c r="B214" s="119" t="s">
        <v>691</v>
      </c>
      <c r="C214" s="121">
        <v>42154</v>
      </c>
      <c r="D214" s="121">
        <v>42178</v>
      </c>
      <c r="E214" s="122" t="s">
        <v>695</v>
      </c>
      <c r="F214" s="123" t="s">
        <v>558</v>
      </c>
      <c r="G214" s="122" t="s">
        <v>478</v>
      </c>
      <c r="H214" s="123">
        <v>43.127719999999997</v>
      </c>
      <c r="I214" s="123">
        <v>-72.439329999999998</v>
      </c>
    </row>
    <row r="215" spans="1:9" ht="30" x14ac:dyDescent="0.25">
      <c r="A215" s="119">
        <v>210</v>
      </c>
      <c r="B215" s="119" t="s">
        <v>691</v>
      </c>
      <c r="C215" s="121">
        <v>42154</v>
      </c>
      <c r="D215" s="121">
        <v>42180</v>
      </c>
      <c r="E215" s="122" t="s">
        <v>696</v>
      </c>
      <c r="F215" s="123" t="s">
        <v>477</v>
      </c>
      <c r="G215" s="122" t="s">
        <v>536</v>
      </c>
      <c r="H215" s="123">
        <v>43.00047</v>
      </c>
      <c r="I215" s="123">
        <v>-72.453950000000006</v>
      </c>
    </row>
    <row r="216" spans="1:9" ht="30" x14ac:dyDescent="0.25">
      <c r="A216" s="119">
        <v>211</v>
      </c>
      <c r="B216" s="119" t="s">
        <v>691</v>
      </c>
      <c r="C216" s="121">
        <v>42154</v>
      </c>
      <c r="D216" s="121">
        <v>42181</v>
      </c>
      <c r="E216" s="122" t="s">
        <v>697</v>
      </c>
      <c r="F216" s="123" t="s">
        <v>558</v>
      </c>
      <c r="G216" s="122" t="s">
        <v>478</v>
      </c>
      <c r="H216" s="123">
        <v>43.126086999999998</v>
      </c>
      <c r="I216" s="123">
        <v>-72.436913000000004</v>
      </c>
    </row>
    <row r="217" spans="1:9" ht="30" x14ac:dyDescent="0.25">
      <c r="A217" s="119">
        <v>212</v>
      </c>
      <c r="B217" s="119" t="s">
        <v>691</v>
      </c>
      <c r="C217" s="121">
        <v>42154</v>
      </c>
      <c r="D217" s="121">
        <v>42184</v>
      </c>
      <c r="E217" s="122" t="s">
        <v>698</v>
      </c>
      <c r="F217" s="123" t="s">
        <v>558</v>
      </c>
      <c r="G217" s="122" t="s">
        <v>478</v>
      </c>
      <c r="H217" s="123">
        <v>43.130090000000003</v>
      </c>
      <c r="I217" s="123">
        <v>-72.441599999999994</v>
      </c>
    </row>
    <row r="218" spans="1:9" ht="30" x14ac:dyDescent="0.25">
      <c r="A218" s="119">
        <v>213</v>
      </c>
      <c r="B218" s="119" t="s">
        <v>691</v>
      </c>
      <c r="C218" s="121">
        <v>42154</v>
      </c>
      <c r="D218" s="121">
        <v>42184</v>
      </c>
      <c r="E218" s="122" t="s">
        <v>698</v>
      </c>
      <c r="F218" s="123" t="s">
        <v>558</v>
      </c>
      <c r="G218" s="122" t="s">
        <v>478</v>
      </c>
      <c r="H218" s="123">
        <v>43.128880000000002</v>
      </c>
      <c r="I218" s="123">
        <v>-72.441220000000001</v>
      </c>
    </row>
    <row r="219" spans="1:9" ht="30" x14ac:dyDescent="0.25">
      <c r="A219" s="119">
        <v>214</v>
      </c>
      <c r="B219" s="119" t="s">
        <v>691</v>
      </c>
      <c r="C219" s="121">
        <v>42154</v>
      </c>
      <c r="D219" s="121">
        <v>42185</v>
      </c>
      <c r="E219" s="122" t="s">
        <v>699</v>
      </c>
      <c r="F219" s="123" t="s">
        <v>558</v>
      </c>
      <c r="G219" s="122" t="s">
        <v>478</v>
      </c>
      <c r="H219" s="123">
        <v>43.127540000000003</v>
      </c>
      <c r="I219" s="123">
        <v>-72.438959999999994</v>
      </c>
    </row>
    <row r="220" spans="1:9" ht="30" x14ac:dyDescent="0.25">
      <c r="A220" s="119">
        <v>215</v>
      </c>
      <c r="B220" s="119" t="s">
        <v>691</v>
      </c>
      <c r="C220" s="121">
        <v>42154</v>
      </c>
      <c r="D220" s="121">
        <v>42187</v>
      </c>
      <c r="E220" s="122" t="s">
        <v>700</v>
      </c>
      <c r="F220" s="123" t="s">
        <v>558</v>
      </c>
      <c r="G220" s="122" t="s">
        <v>478</v>
      </c>
      <c r="H220" s="123">
        <v>43.128599999999999</v>
      </c>
      <c r="I220" s="123">
        <v>-72.440250000000006</v>
      </c>
    </row>
    <row r="221" spans="1:9" ht="30" x14ac:dyDescent="0.25">
      <c r="A221" s="119">
        <v>216</v>
      </c>
      <c r="B221" s="119" t="s">
        <v>701</v>
      </c>
      <c r="C221" s="121">
        <v>42154</v>
      </c>
      <c r="D221" s="121">
        <v>42156</v>
      </c>
      <c r="E221" s="122" t="s">
        <v>640</v>
      </c>
      <c r="F221" s="123" t="s">
        <v>477</v>
      </c>
      <c r="G221" s="122" t="s">
        <v>536</v>
      </c>
      <c r="H221" s="123">
        <v>42.894539999999999</v>
      </c>
      <c r="I221" s="123">
        <v>-72.532060000000001</v>
      </c>
    </row>
    <row r="222" spans="1:9" ht="30" x14ac:dyDescent="0.25">
      <c r="A222" s="119">
        <v>217</v>
      </c>
      <c r="B222" s="119" t="s">
        <v>701</v>
      </c>
      <c r="C222" s="121">
        <v>42154</v>
      </c>
      <c r="D222" s="121">
        <v>42159</v>
      </c>
      <c r="E222" s="122" t="s">
        <v>702</v>
      </c>
      <c r="F222" s="123" t="s">
        <v>477</v>
      </c>
      <c r="G222" s="122" t="s">
        <v>536</v>
      </c>
      <c r="H222" s="123">
        <v>42.900654000000003</v>
      </c>
      <c r="I222" s="123">
        <v>-72.530720000000002</v>
      </c>
    </row>
    <row r="223" spans="1:9" ht="30" x14ac:dyDescent="0.25">
      <c r="A223" s="119">
        <v>218</v>
      </c>
      <c r="B223" s="119" t="s">
        <v>701</v>
      </c>
      <c r="C223" s="121">
        <v>42154</v>
      </c>
      <c r="D223" s="121">
        <v>42167</v>
      </c>
      <c r="E223" s="122" t="s">
        <v>703</v>
      </c>
      <c r="F223" s="123" t="s">
        <v>477</v>
      </c>
      <c r="G223" s="122" t="s">
        <v>536</v>
      </c>
      <c r="H223" s="123">
        <v>42.907179999999997</v>
      </c>
      <c r="I223" s="123">
        <v>-72.530910000000006</v>
      </c>
    </row>
    <row r="224" spans="1:9" ht="30" x14ac:dyDescent="0.25">
      <c r="A224" s="119">
        <v>219</v>
      </c>
      <c r="B224" s="119" t="s">
        <v>701</v>
      </c>
      <c r="C224" s="121">
        <v>42154</v>
      </c>
      <c r="D224" s="121">
        <v>42171</v>
      </c>
      <c r="E224" s="122" t="s">
        <v>704</v>
      </c>
      <c r="F224" s="123" t="s">
        <v>477</v>
      </c>
      <c r="G224" s="122" t="s">
        <v>536</v>
      </c>
      <c r="H224" s="123">
        <v>42.958440000000003</v>
      </c>
      <c r="I224" s="123">
        <v>-72.522660000000002</v>
      </c>
    </row>
    <row r="225" spans="1:9" ht="30" x14ac:dyDescent="0.25">
      <c r="A225" s="119">
        <v>220</v>
      </c>
      <c r="B225" s="119" t="s">
        <v>701</v>
      </c>
      <c r="C225" s="121">
        <v>42154</v>
      </c>
      <c r="D225" s="121">
        <v>42172</v>
      </c>
      <c r="E225" s="122" t="s">
        <v>705</v>
      </c>
      <c r="F225" s="123" t="s">
        <v>477</v>
      </c>
      <c r="G225" s="122" t="s">
        <v>536</v>
      </c>
      <c r="H225" s="123">
        <v>42.947940000000003</v>
      </c>
      <c r="I225" s="123">
        <v>-72.530779999999993</v>
      </c>
    </row>
    <row r="226" spans="1:9" ht="30" x14ac:dyDescent="0.25">
      <c r="A226" s="119">
        <v>221</v>
      </c>
      <c r="B226" s="119" t="s">
        <v>701</v>
      </c>
      <c r="C226" s="121">
        <v>42154</v>
      </c>
      <c r="D226" s="121">
        <v>42182</v>
      </c>
      <c r="E226" s="122" t="s">
        <v>706</v>
      </c>
      <c r="F226" s="123" t="s">
        <v>477</v>
      </c>
      <c r="G226" s="122" t="s">
        <v>536</v>
      </c>
      <c r="H226" s="123">
        <v>42.811340000000001</v>
      </c>
      <c r="I226" s="123">
        <v>-72.540790000000001</v>
      </c>
    </row>
    <row r="227" spans="1:9" x14ac:dyDescent="0.25">
      <c r="A227" s="119">
        <v>222</v>
      </c>
      <c r="B227" s="119" t="s">
        <v>707</v>
      </c>
      <c r="C227" s="121">
        <v>42154</v>
      </c>
      <c r="D227" s="121">
        <v>42156</v>
      </c>
      <c r="E227" s="122" t="s">
        <v>568</v>
      </c>
      <c r="F227" s="123" t="s">
        <v>477</v>
      </c>
      <c r="G227" s="122" t="s">
        <v>536</v>
      </c>
      <c r="H227" s="123">
        <v>42.892519999999998</v>
      </c>
      <c r="I227" s="123">
        <v>-72.535780000000003</v>
      </c>
    </row>
    <row r="228" spans="1:9" x14ac:dyDescent="0.25">
      <c r="A228" s="119">
        <v>223</v>
      </c>
      <c r="B228" s="119" t="s">
        <v>707</v>
      </c>
      <c r="C228" s="121">
        <v>42154</v>
      </c>
      <c r="D228" s="121">
        <v>42157</v>
      </c>
      <c r="E228" s="122" t="s">
        <v>708</v>
      </c>
      <c r="F228" s="123" t="s">
        <v>477</v>
      </c>
      <c r="G228" s="122" t="s">
        <v>536</v>
      </c>
      <c r="H228" s="123">
        <v>42.830638999999998</v>
      </c>
      <c r="I228" s="123">
        <v>-72.545670000000001</v>
      </c>
    </row>
    <row r="229" spans="1:9" ht="30" x14ac:dyDescent="0.25">
      <c r="A229" s="119">
        <v>224</v>
      </c>
      <c r="B229" s="119" t="s">
        <v>709</v>
      </c>
      <c r="C229" s="121">
        <v>42154</v>
      </c>
      <c r="D229" s="121">
        <v>42159</v>
      </c>
      <c r="E229" s="122" t="s">
        <v>619</v>
      </c>
      <c r="F229" s="123" t="s">
        <v>477</v>
      </c>
      <c r="G229" s="122" t="s">
        <v>536</v>
      </c>
      <c r="H229" s="123">
        <v>42.9298</v>
      </c>
      <c r="I229" s="123">
        <v>-72.525499999999994</v>
      </c>
    </row>
    <row r="230" spans="1:9" x14ac:dyDescent="0.25">
      <c r="A230" s="119">
        <v>225</v>
      </c>
      <c r="B230" s="119" t="s">
        <v>709</v>
      </c>
      <c r="C230" s="121">
        <v>42154</v>
      </c>
      <c r="D230" s="121">
        <v>42160</v>
      </c>
      <c r="E230" s="122" t="s">
        <v>568</v>
      </c>
      <c r="F230" s="123" t="s">
        <v>477</v>
      </c>
      <c r="G230" s="122" t="s">
        <v>536</v>
      </c>
      <c r="H230" s="123">
        <v>42.966030000000003</v>
      </c>
      <c r="I230" s="123">
        <v>-72.496930000000006</v>
      </c>
    </row>
    <row r="231" spans="1:9" ht="30" x14ac:dyDescent="0.25">
      <c r="A231" s="119">
        <v>226</v>
      </c>
      <c r="B231" s="119" t="s">
        <v>709</v>
      </c>
      <c r="C231" s="121">
        <v>42154</v>
      </c>
      <c r="D231" s="121">
        <v>42182</v>
      </c>
      <c r="E231" s="122" t="s">
        <v>710</v>
      </c>
      <c r="F231" s="123" t="s">
        <v>477</v>
      </c>
      <c r="G231" s="122" t="s">
        <v>482</v>
      </c>
      <c r="H231" s="123">
        <v>42.743009999999998</v>
      </c>
      <c r="I231" s="123">
        <v>-72.468199999999996</v>
      </c>
    </row>
    <row r="232" spans="1:9" ht="30" x14ac:dyDescent="0.25">
      <c r="A232" s="119">
        <v>227</v>
      </c>
      <c r="B232" s="119" t="s">
        <v>709</v>
      </c>
      <c r="C232" s="121">
        <v>42154</v>
      </c>
      <c r="D232" s="121">
        <v>42186</v>
      </c>
      <c r="E232" s="122" t="s">
        <v>711</v>
      </c>
      <c r="F232" s="123" t="s">
        <v>477</v>
      </c>
      <c r="G232" s="122" t="s">
        <v>482</v>
      </c>
      <c r="H232" s="123">
        <v>42.743099999999998</v>
      </c>
      <c r="I232" s="123">
        <v>-72.468119999999999</v>
      </c>
    </row>
    <row r="233" spans="1:9" x14ac:dyDescent="0.25">
      <c r="A233" s="119">
        <v>228</v>
      </c>
      <c r="B233" s="119" t="s">
        <v>559</v>
      </c>
      <c r="C233" s="121">
        <v>42148</v>
      </c>
      <c r="D233" s="121">
        <v>42158</v>
      </c>
      <c r="E233" s="122" t="s">
        <v>568</v>
      </c>
      <c r="F233" s="123" t="s">
        <v>477</v>
      </c>
      <c r="G233" s="122" t="s">
        <v>536</v>
      </c>
      <c r="H233" s="123">
        <v>42.963970000000003</v>
      </c>
      <c r="I233" s="123">
        <v>-72.510959999999997</v>
      </c>
    </row>
    <row r="234" spans="1:9" ht="30" x14ac:dyDescent="0.25">
      <c r="A234" s="119">
        <v>229</v>
      </c>
      <c r="B234" s="119" t="s">
        <v>559</v>
      </c>
      <c r="C234" s="121">
        <v>42148</v>
      </c>
      <c r="D234" s="121">
        <v>42159</v>
      </c>
      <c r="E234" s="122" t="s">
        <v>712</v>
      </c>
      <c r="F234" s="123" t="s">
        <v>477</v>
      </c>
      <c r="G234" s="122" t="s">
        <v>536</v>
      </c>
      <c r="H234" s="123">
        <v>42.966290000000001</v>
      </c>
      <c r="I234" s="123">
        <v>-72.495189999999994</v>
      </c>
    </row>
    <row r="235" spans="1:9" x14ac:dyDescent="0.25">
      <c r="A235" s="119">
        <v>230</v>
      </c>
      <c r="B235" s="119" t="s">
        <v>559</v>
      </c>
      <c r="C235" s="121">
        <v>42148</v>
      </c>
      <c r="D235" s="121">
        <v>42160</v>
      </c>
      <c r="E235" s="122" t="s">
        <v>568</v>
      </c>
      <c r="F235" s="123" t="s">
        <v>477</v>
      </c>
      <c r="G235" s="122" t="s">
        <v>536</v>
      </c>
      <c r="H235" s="123">
        <v>42.966180000000001</v>
      </c>
      <c r="I235" s="123">
        <v>-72.495959999999997</v>
      </c>
    </row>
    <row r="236" spans="1:9" ht="30" x14ac:dyDescent="0.25">
      <c r="A236" s="119">
        <v>231</v>
      </c>
      <c r="B236" s="119" t="s">
        <v>713</v>
      </c>
      <c r="C236" s="121">
        <v>42141</v>
      </c>
      <c r="D236" s="121">
        <v>42142</v>
      </c>
      <c r="E236" s="122" t="s">
        <v>714</v>
      </c>
      <c r="F236" s="123" t="s">
        <v>477</v>
      </c>
      <c r="G236" s="122" t="s">
        <v>536</v>
      </c>
      <c r="H236" s="123">
        <v>42.971367000000001</v>
      </c>
      <c r="I236" s="123">
        <v>-72.476533000000003</v>
      </c>
    </row>
    <row r="237" spans="1:9" ht="30" x14ac:dyDescent="0.25">
      <c r="A237" s="119">
        <v>232</v>
      </c>
      <c r="B237" s="119" t="s">
        <v>713</v>
      </c>
      <c r="C237" s="121">
        <v>42141</v>
      </c>
      <c r="D237" s="121">
        <v>42144</v>
      </c>
      <c r="E237" s="122" t="s">
        <v>715</v>
      </c>
      <c r="F237" s="123" t="s">
        <v>558</v>
      </c>
      <c r="G237" s="122" t="s">
        <v>478</v>
      </c>
      <c r="H237" s="123">
        <v>43.073179000000003</v>
      </c>
      <c r="I237" s="123">
        <v>-72.441712999999993</v>
      </c>
    </row>
    <row r="238" spans="1:9" ht="30" x14ac:dyDescent="0.25">
      <c r="A238" s="119">
        <v>233</v>
      </c>
      <c r="B238" s="119" t="s">
        <v>713</v>
      </c>
      <c r="C238" s="121">
        <v>42141</v>
      </c>
      <c r="D238" s="121">
        <v>42146</v>
      </c>
      <c r="E238" s="122" t="s">
        <v>716</v>
      </c>
      <c r="F238" s="123" t="s">
        <v>558</v>
      </c>
      <c r="G238" s="122" t="s">
        <v>478</v>
      </c>
      <c r="H238" s="123">
        <v>43.126033</v>
      </c>
      <c r="I238" s="123">
        <v>-72.438333</v>
      </c>
    </row>
    <row r="239" spans="1:9" x14ac:dyDescent="0.25">
      <c r="A239" s="119">
        <v>234</v>
      </c>
      <c r="B239" s="119" t="s">
        <v>713</v>
      </c>
      <c r="C239" s="121">
        <v>42141</v>
      </c>
      <c r="D239" s="121">
        <v>42153</v>
      </c>
      <c r="E239" s="122" t="s">
        <v>613</v>
      </c>
      <c r="F239" s="123" t="s">
        <v>558</v>
      </c>
      <c r="G239" s="122" t="s">
        <v>478</v>
      </c>
      <c r="H239" s="123">
        <v>43.12717</v>
      </c>
      <c r="I239" s="123">
        <v>-72.438320000000004</v>
      </c>
    </row>
    <row r="240" spans="1:9" x14ac:dyDescent="0.25">
      <c r="A240" s="119">
        <v>235</v>
      </c>
      <c r="B240" s="119" t="s">
        <v>713</v>
      </c>
      <c r="C240" s="121">
        <v>42141</v>
      </c>
      <c r="D240" s="121">
        <v>42156</v>
      </c>
      <c r="E240" s="122" t="s">
        <v>652</v>
      </c>
      <c r="F240" s="123" t="s">
        <v>558</v>
      </c>
      <c r="G240" s="122" t="s">
        <v>478</v>
      </c>
      <c r="H240" s="123">
        <v>43.125996999999998</v>
      </c>
      <c r="I240" s="123">
        <v>-72.437825000000004</v>
      </c>
    </row>
    <row r="241" spans="1:9" ht="30" x14ac:dyDescent="0.25">
      <c r="A241" s="119">
        <v>236</v>
      </c>
      <c r="B241" s="119" t="s">
        <v>713</v>
      </c>
      <c r="C241" s="121">
        <v>42141</v>
      </c>
      <c r="D241" s="121">
        <v>42157</v>
      </c>
      <c r="E241" s="122" t="s">
        <v>717</v>
      </c>
      <c r="F241" s="123" t="s">
        <v>558</v>
      </c>
      <c r="G241" s="122" t="s">
        <v>478</v>
      </c>
      <c r="H241" s="123">
        <v>43.130119999999998</v>
      </c>
      <c r="I241" s="123">
        <v>-72.4405</v>
      </c>
    </row>
    <row r="242" spans="1:9" ht="30" x14ac:dyDescent="0.25">
      <c r="A242" s="119">
        <v>237</v>
      </c>
      <c r="B242" s="119" t="s">
        <v>713</v>
      </c>
      <c r="C242" s="121">
        <v>42141</v>
      </c>
      <c r="D242" s="121">
        <v>42166</v>
      </c>
      <c r="E242" s="122" t="s">
        <v>718</v>
      </c>
      <c r="F242" s="123" t="s">
        <v>558</v>
      </c>
      <c r="G242" s="122" t="s">
        <v>478</v>
      </c>
      <c r="H242" s="123">
        <v>43.126220000000004</v>
      </c>
      <c r="I242" s="123">
        <v>-72.438460000000006</v>
      </c>
    </row>
    <row r="243" spans="1:9" ht="30" x14ac:dyDescent="0.25">
      <c r="A243" s="119">
        <v>238</v>
      </c>
      <c r="B243" s="119" t="s">
        <v>713</v>
      </c>
      <c r="C243" s="121">
        <v>42141</v>
      </c>
      <c r="D243" s="121">
        <v>42167</v>
      </c>
      <c r="E243" s="122" t="s">
        <v>719</v>
      </c>
      <c r="F243" s="123" t="s">
        <v>477</v>
      </c>
      <c r="G243" s="122" t="s">
        <v>536</v>
      </c>
      <c r="H243" s="123">
        <v>43.000660000000003</v>
      </c>
      <c r="I243" s="123">
        <v>-72.454570000000004</v>
      </c>
    </row>
    <row r="244" spans="1:9" ht="30" x14ac:dyDescent="0.25">
      <c r="A244" s="119">
        <v>239</v>
      </c>
      <c r="B244" s="119" t="s">
        <v>720</v>
      </c>
      <c r="C244" s="121">
        <v>42141</v>
      </c>
      <c r="D244" s="121">
        <v>42144</v>
      </c>
      <c r="E244" s="122" t="s">
        <v>721</v>
      </c>
      <c r="F244" s="123" t="s">
        <v>477</v>
      </c>
      <c r="G244" s="122" t="s">
        <v>536</v>
      </c>
      <c r="H244" s="123">
        <v>42.894863999999998</v>
      </c>
      <c r="I244" s="123">
        <v>-72.532897000000006</v>
      </c>
    </row>
    <row r="245" spans="1:9" ht="30" x14ac:dyDescent="0.25">
      <c r="A245" s="119">
        <v>240</v>
      </c>
      <c r="B245" s="119" t="s">
        <v>722</v>
      </c>
      <c r="C245" s="121">
        <v>42141</v>
      </c>
      <c r="D245" s="121">
        <v>42144</v>
      </c>
      <c r="E245" s="122" t="s">
        <v>723</v>
      </c>
      <c r="F245" s="123" t="s">
        <v>477</v>
      </c>
      <c r="G245" s="122" t="s">
        <v>536</v>
      </c>
      <c r="H245" s="123">
        <v>43.022300999999999</v>
      </c>
      <c r="I245" s="123">
        <v>-72.460103000000004</v>
      </c>
    </row>
    <row r="246" spans="1:9" ht="30" x14ac:dyDescent="0.25">
      <c r="A246" s="119">
        <v>241</v>
      </c>
      <c r="B246" s="119" t="s">
        <v>722</v>
      </c>
      <c r="C246" s="121">
        <v>42141</v>
      </c>
      <c r="D246" s="121">
        <v>42146</v>
      </c>
      <c r="E246" s="122" t="s">
        <v>724</v>
      </c>
      <c r="F246" s="123" t="s">
        <v>477</v>
      </c>
      <c r="G246" s="122" t="s">
        <v>536</v>
      </c>
      <c r="H246" s="123">
        <v>42.971791000000003</v>
      </c>
      <c r="I246" s="123">
        <v>-72.479630999999998</v>
      </c>
    </row>
    <row r="247" spans="1:9" ht="30" x14ac:dyDescent="0.25">
      <c r="A247" s="119">
        <v>242</v>
      </c>
      <c r="B247" s="119" t="s">
        <v>722</v>
      </c>
      <c r="C247" s="121">
        <v>42141</v>
      </c>
      <c r="D247" s="121">
        <v>42156</v>
      </c>
      <c r="E247" s="122" t="s">
        <v>650</v>
      </c>
      <c r="F247" s="123" t="s">
        <v>558</v>
      </c>
      <c r="G247" s="122" t="s">
        <v>478</v>
      </c>
      <c r="H247" s="123">
        <v>43.130772</v>
      </c>
      <c r="I247" s="123">
        <v>-72.439746999999997</v>
      </c>
    </row>
    <row r="248" spans="1:9" ht="30" x14ac:dyDescent="0.25">
      <c r="A248" s="119">
        <v>243</v>
      </c>
      <c r="B248" s="119" t="s">
        <v>722</v>
      </c>
      <c r="C248" s="121">
        <v>42141</v>
      </c>
      <c r="D248" s="121">
        <v>42157</v>
      </c>
      <c r="E248" s="122" t="s">
        <v>725</v>
      </c>
      <c r="F248" s="123" t="s">
        <v>477</v>
      </c>
      <c r="G248" s="122" t="s">
        <v>536</v>
      </c>
      <c r="H248" s="123">
        <v>43.059170000000002</v>
      </c>
      <c r="I248" s="123">
        <v>-72.460769999999997</v>
      </c>
    </row>
    <row r="249" spans="1:9" x14ac:dyDescent="0.25">
      <c r="A249" s="119">
        <v>244</v>
      </c>
      <c r="B249" s="119" t="s">
        <v>722</v>
      </c>
      <c r="C249" s="121">
        <v>42141</v>
      </c>
      <c r="D249" s="121">
        <v>42158</v>
      </c>
      <c r="E249" s="122" t="s">
        <v>568</v>
      </c>
      <c r="F249" s="123" t="s">
        <v>477</v>
      </c>
      <c r="G249" s="122" t="s">
        <v>536</v>
      </c>
      <c r="H249" s="123">
        <v>43.053890000000003</v>
      </c>
      <c r="I249" s="123">
        <v>-72.464780000000005</v>
      </c>
    </row>
    <row r="250" spans="1:9" ht="30" x14ac:dyDescent="0.25">
      <c r="A250" s="119">
        <v>245</v>
      </c>
      <c r="B250" s="119" t="s">
        <v>722</v>
      </c>
      <c r="C250" s="121">
        <v>42141</v>
      </c>
      <c r="D250" s="121">
        <v>42159</v>
      </c>
      <c r="E250" s="122" t="s">
        <v>726</v>
      </c>
      <c r="F250" s="123" t="s">
        <v>558</v>
      </c>
      <c r="G250" s="122" t="s">
        <v>478</v>
      </c>
      <c r="H250" s="123">
        <v>43.075769999999999</v>
      </c>
      <c r="I250" s="123">
        <v>-72.438000000000002</v>
      </c>
    </row>
    <row r="251" spans="1:9" ht="30" x14ac:dyDescent="0.25">
      <c r="A251" s="119">
        <v>246</v>
      </c>
      <c r="B251" s="119" t="s">
        <v>722</v>
      </c>
      <c r="C251" s="121">
        <v>42141</v>
      </c>
      <c r="D251" s="121">
        <v>42167</v>
      </c>
      <c r="E251" s="122" t="s">
        <v>727</v>
      </c>
      <c r="F251" s="123" t="s">
        <v>477</v>
      </c>
      <c r="G251" s="122" t="s">
        <v>536</v>
      </c>
      <c r="H251" s="123">
        <v>42.961219999999997</v>
      </c>
      <c r="I251" s="123">
        <v>-72.521039999999999</v>
      </c>
    </row>
    <row r="252" spans="1:9" ht="30" x14ac:dyDescent="0.25">
      <c r="A252" s="119">
        <v>247</v>
      </c>
      <c r="B252" s="119" t="s">
        <v>722</v>
      </c>
      <c r="C252" s="121">
        <v>42141</v>
      </c>
      <c r="D252" s="121">
        <v>42169</v>
      </c>
      <c r="E252" s="122" t="s">
        <v>728</v>
      </c>
      <c r="F252" s="123" t="s">
        <v>477</v>
      </c>
      <c r="G252" s="122" t="s">
        <v>536</v>
      </c>
      <c r="H252" s="123">
        <v>43.011200000000002</v>
      </c>
      <c r="I252" s="123">
        <v>-72.443359999999998</v>
      </c>
    </row>
    <row r="253" spans="1:9" ht="30" x14ac:dyDescent="0.25">
      <c r="A253" s="119">
        <v>248</v>
      </c>
      <c r="B253" s="119" t="s">
        <v>722</v>
      </c>
      <c r="C253" s="121">
        <v>42141</v>
      </c>
      <c r="D253" s="121">
        <v>42174</v>
      </c>
      <c r="E253" s="122" t="s">
        <v>729</v>
      </c>
      <c r="F253" s="123" t="s">
        <v>477</v>
      </c>
      <c r="G253" s="122" t="s">
        <v>478</v>
      </c>
      <c r="H253" s="123">
        <v>42.764629999999997</v>
      </c>
      <c r="I253" s="123">
        <v>-72.50949</v>
      </c>
    </row>
    <row r="254" spans="1:9" x14ac:dyDescent="0.25">
      <c r="A254" s="119">
        <v>249</v>
      </c>
      <c r="B254" s="119" t="s">
        <v>730</v>
      </c>
      <c r="C254" s="121">
        <v>42148</v>
      </c>
      <c r="D254" s="121">
        <v>42160</v>
      </c>
      <c r="E254" s="122" t="s">
        <v>568</v>
      </c>
      <c r="F254" s="123" t="s">
        <v>558</v>
      </c>
      <c r="G254" s="122" t="s">
        <v>478</v>
      </c>
      <c r="H254" s="123">
        <v>43.073399999999999</v>
      </c>
      <c r="I254" s="123">
        <v>-72.441249999999997</v>
      </c>
    </row>
    <row r="255" spans="1:9" x14ac:dyDescent="0.25">
      <c r="A255" s="119">
        <v>250</v>
      </c>
      <c r="B255" s="119" t="s">
        <v>730</v>
      </c>
      <c r="C255" s="121">
        <v>42148</v>
      </c>
      <c r="D255" s="121">
        <v>42169</v>
      </c>
      <c r="E255" s="122" t="s">
        <v>633</v>
      </c>
      <c r="F255" s="123" t="s">
        <v>558</v>
      </c>
      <c r="G255" s="122" t="s">
        <v>478</v>
      </c>
      <c r="H255" s="123">
        <v>43.128700000000002</v>
      </c>
      <c r="I255" s="123">
        <v>-72.438630000000003</v>
      </c>
    </row>
    <row r="256" spans="1:9" ht="30" x14ac:dyDescent="0.25">
      <c r="A256" s="119">
        <v>251</v>
      </c>
      <c r="B256" s="119" t="s">
        <v>730</v>
      </c>
      <c r="C256" s="121">
        <v>42148</v>
      </c>
      <c r="D256" s="121">
        <v>42178</v>
      </c>
      <c r="E256" s="122" t="s">
        <v>731</v>
      </c>
      <c r="F256" s="123" t="s">
        <v>477</v>
      </c>
      <c r="G256" s="122" t="s">
        <v>536</v>
      </c>
      <c r="H256" s="123">
        <v>43.056660000000001</v>
      </c>
      <c r="I256" s="123">
        <v>-72.464179999999999</v>
      </c>
    </row>
    <row r="257" spans="1:9" ht="30" x14ac:dyDescent="0.25">
      <c r="A257" s="119">
        <v>252</v>
      </c>
      <c r="B257" s="119" t="s">
        <v>730</v>
      </c>
      <c r="C257" s="121">
        <v>42148</v>
      </c>
      <c r="D257" s="121">
        <v>42185</v>
      </c>
      <c r="E257" s="122" t="s">
        <v>732</v>
      </c>
      <c r="F257" s="123" t="s">
        <v>558</v>
      </c>
      <c r="G257" s="122" t="s">
        <v>478</v>
      </c>
      <c r="H257" s="123">
        <v>43.129330000000003</v>
      </c>
      <c r="I257" s="123">
        <v>-72.441040000000001</v>
      </c>
    </row>
    <row r="258" spans="1:9" x14ac:dyDescent="0.25">
      <c r="A258" s="119">
        <v>253</v>
      </c>
      <c r="B258" s="119" t="s">
        <v>733</v>
      </c>
      <c r="C258" s="121">
        <v>42148</v>
      </c>
      <c r="D258" s="121">
        <v>42153</v>
      </c>
      <c r="E258" s="122" t="s">
        <v>734</v>
      </c>
      <c r="F258" s="123" t="s">
        <v>558</v>
      </c>
      <c r="G258" s="122" t="s">
        <v>478</v>
      </c>
      <c r="H258" s="123">
        <v>43.087969999999999</v>
      </c>
      <c r="I258" s="123">
        <v>-72.435109999999995</v>
      </c>
    </row>
    <row r="259" spans="1:9" ht="30" x14ac:dyDescent="0.25">
      <c r="A259" s="119">
        <v>254</v>
      </c>
      <c r="B259" s="119" t="s">
        <v>733</v>
      </c>
      <c r="C259" s="121">
        <v>42148</v>
      </c>
      <c r="D259" s="121">
        <v>42159</v>
      </c>
      <c r="E259" s="122" t="s">
        <v>735</v>
      </c>
      <c r="F259" s="123" t="s">
        <v>558</v>
      </c>
      <c r="G259" s="122" t="s">
        <v>478</v>
      </c>
      <c r="H259" s="123">
        <v>43.084870000000002</v>
      </c>
      <c r="I259" s="123">
        <v>-72.432959999999994</v>
      </c>
    </row>
    <row r="260" spans="1:9" x14ac:dyDescent="0.25">
      <c r="A260" s="119">
        <v>255</v>
      </c>
      <c r="B260" s="119" t="s">
        <v>733</v>
      </c>
      <c r="C260" s="121">
        <v>42148</v>
      </c>
      <c r="D260" s="121">
        <v>42160</v>
      </c>
      <c r="E260" s="122" t="s">
        <v>736</v>
      </c>
      <c r="F260" s="123" t="s">
        <v>558</v>
      </c>
      <c r="G260" s="122" t="s">
        <v>478</v>
      </c>
      <c r="H260" s="123">
        <v>43.084890000000001</v>
      </c>
      <c r="I260" s="123">
        <v>-72.433109999999999</v>
      </c>
    </row>
    <row r="261" spans="1:9" ht="30" x14ac:dyDescent="0.25">
      <c r="A261" s="119">
        <v>256</v>
      </c>
      <c r="B261" s="119" t="s">
        <v>733</v>
      </c>
      <c r="C261" s="121">
        <v>42148</v>
      </c>
      <c r="D261" s="121">
        <v>42165</v>
      </c>
      <c r="E261" s="122" t="s">
        <v>737</v>
      </c>
      <c r="F261" s="123" t="s">
        <v>558</v>
      </c>
      <c r="G261" s="122" t="s">
        <v>478</v>
      </c>
      <c r="H261" s="123">
        <v>43.088470999999998</v>
      </c>
      <c r="I261" s="123">
        <v>-72.435713000000007</v>
      </c>
    </row>
    <row r="262" spans="1:9" ht="30" x14ac:dyDescent="0.25">
      <c r="A262" s="119">
        <v>257</v>
      </c>
      <c r="B262" s="119" t="s">
        <v>733</v>
      </c>
      <c r="C262" s="121">
        <v>42148</v>
      </c>
      <c r="D262" s="121">
        <v>42166</v>
      </c>
      <c r="E262" s="122" t="s">
        <v>738</v>
      </c>
      <c r="F262" s="123" t="s">
        <v>558</v>
      </c>
      <c r="G262" s="122" t="s">
        <v>478</v>
      </c>
      <c r="H262" s="123">
        <v>43.084789999999998</v>
      </c>
      <c r="I262" s="123">
        <v>-72.433160000000001</v>
      </c>
    </row>
    <row r="263" spans="1:9" ht="30" x14ac:dyDescent="0.25">
      <c r="A263" s="119">
        <v>258</v>
      </c>
      <c r="B263" s="119" t="s">
        <v>733</v>
      </c>
      <c r="C263" s="121">
        <v>42148</v>
      </c>
      <c r="D263" s="121">
        <v>42167</v>
      </c>
      <c r="E263" s="122" t="s">
        <v>739</v>
      </c>
      <c r="F263" s="123" t="s">
        <v>558</v>
      </c>
      <c r="G263" s="122" t="s">
        <v>478</v>
      </c>
      <c r="H263" s="123">
        <v>43.089799999999997</v>
      </c>
      <c r="I263" s="123">
        <v>-72.437709999999996</v>
      </c>
    </row>
    <row r="264" spans="1:9" x14ac:dyDescent="0.25">
      <c r="A264" s="119">
        <v>259</v>
      </c>
      <c r="B264" s="119" t="s">
        <v>733</v>
      </c>
      <c r="C264" s="121">
        <v>42148</v>
      </c>
      <c r="D264" s="121">
        <v>42174</v>
      </c>
      <c r="E264" s="122" t="s">
        <v>740</v>
      </c>
      <c r="F264" s="123" t="s">
        <v>558</v>
      </c>
      <c r="G264" s="122" t="s">
        <v>478</v>
      </c>
      <c r="H264" s="123">
        <v>43.129739999999998</v>
      </c>
      <c r="I264" s="123">
        <v>-72.440420000000003</v>
      </c>
    </row>
    <row r="265" spans="1:9" ht="30" x14ac:dyDescent="0.25">
      <c r="A265" s="119">
        <v>260</v>
      </c>
      <c r="B265" s="119" t="s">
        <v>741</v>
      </c>
      <c r="C265" s="121">
        <v>42148</v>
      </c>
      <c r="D265" s="121">
        <v>42151</v>
      </c>
      <c r="E265" s="122" t="s">
        <v>742</v>
      </c>
      <c r="F265" s="123" t="s">
        <v>477</v>
      </c>
      <c r="G265" s="122" t="s">
        <v>536</v>
      </c>
      <c r="H265" s="123">
        <v>42.957630000000002</v>
      </c>
      <c r="I265" s="123">
        <v>-72.525350000000003</v>
      </c>
    </row>
    <row r="266" spans="1:9" x14ac:dyDescent="0.25">
      <c r="A266" s="119">
        <v>261</v>
      </c>
      <c r="B266" s="119" t="s">
        <v>743</v>
      </c>
      <c r="C266" s="121">
        <v>42148</v>
      </c>
      <c r="D266" s="121">
        <v>42153</v>
      </c>
      <c r="E266" s="122" t="s">
        <v>744</v>
      </c>
      <c r="F266" s="123" t="s">
        <v>558</v>
      </c>
      <c r="G266" s="122" t="s">
        <v>478</v>
      </c>
      <c r="H266" s="123">
        <v>43.125160000000001</v>
      </c>
      <c r="I266" s="123">
        <v>-72.436269999999993</v>
      </c>
    </row>
    <row r="267" spans="1:9" x14ac:dyDescent="0.25">
      <c r="A267" s="119">
        <v>262</v>
      </c>
      <c r="B267" s="119" t="s">
        <v>743</v>
      </c>
      <c r="C267" s="121">
        <v>42148</v>
      </c>
      <c r="D267" s="121">
        <v>42158</v>
      </c>
      <c r="E267" s="122" t="s">
        <v>745</v>
      </c>
      <c r="F267" s="123" t="s">
        <v>558</v>
      </c>
      <c r="G267" s="122" t="s">
        <v>478</v>
      </c>
      <c r="H267" s="123">
        <v>43.067489999999999</v>
      </c>
      <c r="I267" s="123">
        <v>-72.447739999999996</v>
      </c>
    </row>
    <row r="268" spans="1:9" ht="30" x14ac:dyDescent="0.25">
      <c r="A268" s="119">
        <v>263</v>
      </c>
      <c r="B268" s="119" t="s">
        <v>743</v>
      </c>
      <c r="C268" s="121">
        <v>42148</v>
      </c>
      <c r="D268" s="121">
        <v>42159</v>
      </c>
      <c r="E268" s="122" t="s">
        <v>746</v>
      </c>
      <c r="F268" s="123" t="s">
        <v>558</v>
      </c>
      <c r="G268" s="122" t="s">
        <v>478</v>
      </c>
      <c r="H268" s="123">
        <v>43.090919999999997</v>
      </c>
      <c r="I268" s="123">
        <v>-72.438029999999998</v>
      </c>
    </row>
    <row r="269" spans="1:9" ht="30" x14ac:dyDescent="0.25">
      <c r="A269" s="119">
        <v>264</v>
      </c>
      <c r="B269" s="119" t="s">
        <v>743</v>
      </c>
      <c r="C269" s="121">
        <v>42148</v>
      </c>
      <c r="D269" s="121">
        <v>42168</v>
      </c>
      <c r="E269" s="122" t="s">
        <v>747</v>
      </c>
      <c r="F269" s="123" t="s">
        <v>558</v>
      </c>
      <c r="G269" s="122" t="s">
        <v>478</v>
      </c>
      <c r="H269" s="123">
        <v>43.129600000000003</v>
      </c>
      <c r="I269" s="123">
        <v>-72.441280000000006</v>
      </c>
    </row>
    <row r="270" spans="1:9" ht="30" x14ac:dyDescent="0.25">
      <c r="A270" s="119">
        <v>265</v>
      </c>
      <c r="B270" s="119" t="s">
        <v>743</v>
      </c>
      <c r="C270" s="121">
        <v>42148</v>
      </c>
      <c r="D270" s="121">
        <v>42169</v>
      </c>
      <c r="E270" s="122" t="s">
        <v>748</v>
      </c>
      <c r="F270" s="123" t="s">
        <v>558</v>
      </c>
      <c r="G270" s="122" t="s">
        <v>478</v>
      </c>
      <c r="H270" s="123">
        <v>43.105460000000001</v>
      </c>
      <c r="I270" s="123">
        <v>-72.440640000000002</v>
      </c>
    </row>
    <row r="271" spans="1:9" ht="30" x14ac:dyDescent="0.25">
      <c r="A271" s="119">
        <v>266</v>
      </c>
      <c r="B271" s="119" t="s">
        <v>743</v>
      </c>
      <c r="C271" s="121">
        <v>42148</v>
      </c>
      <c r="D271" s="121">
        <v>42174</v>
      </c>
      <c r="E271" s="122" t="s">
        <v>749</v>
      </c>
      <c r="F271" s="123" t="s">
        <v>477</v>
      </c>
      <c r="G271" s="122" t="s">
        <v>536</v>
      </c>
      <c r="H271" s="123">
        <v>43.027830000000002</v>
      </c>
      <c r="I271" s="123">
        <v>-72.462329999999994</v>
      </c>
    </row>
    <row r="272" spans="1:9" ht="30" x14ac:dyDescent="0.25">
      <c r="A272" s="119">
        <v>267</v>
      </c>
      <c r="B272" s="119" t="s">
        <v>743</v>
      </c>
      <c r="C272" s="121">
        <v>42148</v>
      </c>
      <c r="D272" s="121">
        <v>42177</v>
      </c>
      <c r="E272" s="122" t="s">
        <v>750</v>
      </c>
      <c r="F272" s="123" t="s">
        <v>477</v>
      </c>
      <c r="G272" s="122" t="s">
        <v>536</v>
      </c>
      <c r="H272" s="123">
        <v>42.773650000000004</v>
      </c>
      <c r="I272" s="123">
        <v>-72.510800000000003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9"/>
  <sheetViews>
    <sheetView workbookViewId="0"/>
  </sheetViews>
  <sheetFormatPr defaultColWidth="9.42578125" defaultRowHeight="15" x14ac:dyDescent="0.25"/>
  <cols>
    <col min="1" max="1" width="11.5703125" style="69" customWidth="1"/>
    <col min="2" max="2" width="12.28515625" style="69" customWidth="1"/>
    <col min="3" max="3" width="14" style="69" customWidth="1"/>
    <col min="4" max="4" width="9.42578125" style="69" customWidth="1"/>
    <col min="5" max="5" width="8.42578125" style="69" customWidth="1"/>
    <col min="6" max="6" width="9.42578125" style="87" customWidth="1"/>
    <col min="7" max="7" width="8.28515625" style="88" customWidth="1"/>
    <col min="8" max="8" width="11.85546875" style="69" customWidth="1"/>
    <col min="9" max="9" width="9.140625" style="87" customWidth="1"/>
    <col min="10" max="10" width="12.42578125" style="87" customWidth="1"/>
    <col min="11" max="11" width="11.28515625" style="89" customWidth="1"/>
    <col min="12" max="12" width="11.28515625" style="90" customWidth="1"/>
    <col min="13" max="13" width="49.28515625" style="91" customWidth="1"/>
    <col min="14" max="14" width="9.42578125" style="70"/>
    <col min="15" max="15" width="12.140625" style="70" bestFit="1" customWidth="1"/>
    <col min="16" max="16" width="11.28515625" style="71" customWidth="1"/>
    <col min="17" max="255" width="9.42578125" style="69"/>
    <col min="256" max="257" width="14" style="69" customWidth="1"/>
    <col min="258" max="258" width="11.5703125" style="69" customWidth="1"/>
    <col min="259" max="261" width="9.42578125" style="69"/>
    <col min="262" max="262" width="8.28515625" style="69" customWidth="1"/>
    <col min="263" max="263" width="11.85546875" style="69" customWidth="1"/>
    <col min="264" max="264" width="9.140625" style="69" customWidth="1"/>
    <col min="265" max="265" width="12.42578125" style="69" customWidth="1"/>
    <col min="266" max="266" width="19.42578125" style="69" customWidth="1"/>
    <col min="267" max="511" width="9.42578125" style="69"/>
    <col min="512" max="513" width="14" style="69" customWidth="1"/>
    <col min="514" max="514" width="11.5703125" style="69" customWidth="1"/>
    <col min="515" max="517" width="9.42578125" style="69"/>
    <col min="518" max="518" width="8.28515625" style="69" customWidth="1"/>
    <col min="519" max="519" width="11.85546875" style="69" customWidth="1"/>
    <col min="520" max="520" width="9.140625" style="69" customWidth="1"/>
    <col min="521" max="521" width="12.42578125" style="69" customWidth="1"/>
    <col min="522" max="522" width="19.42578125" style="69" customWidth="1"/>
    <col min="523" max="767" width="9.42578125" style="69"/>
    <col min="768" max="769" width="14" style="69" customWidth="1"/>
    <col min="770" max="770" width="11.5703125" style="69" customWidth="1"/>
    <col min="771" max="773" width="9.42578125" style="69"/>
    <col min="774" max="774" width="8.28515625" style="69" customWidth="1"/>
    <col min="775" max="775" width="11.85546875" style="69" customWidth="1"/>
    <col min="776" max="776" width="9.140625" style="69" customWidth="1"/>
    <col min="777" max="777" width="12.42578125" style="69" customWidth="1"/>
    <col min="778" max="778" width="19.42578125" style="69" customWidth="1"/>
    <col min="779" max="1023" width="9.42578125" style="69"/>
    <col min="1024" max="1025" width="14" style="69" customWidth="1"/>
    <col min="1026" max="1026" width="11.5703125" style="69" customWidth="1"/>
    <col min="1027" max="1029" width="9.42578125" style="69"/>
    <col min="1030" max="1030" width="8.28515625" style="69" customWidth="1"/>
    <col min="1031" max="1031" width="11.85546875" style="69" customWidth="1"/>
    <col min="1032" max="1032" width="9.140625" style="69" customWidth="1"/>
    <col min="1033" max="1033" width="12.42578125" style="69" customWidth="1"/>
    <col min="1034" max="1034" width="19.42578125" style="69" customWidth="1"/>
    <col min="1035" max="1279" width="9.42578125" style="69"/>
    <col min="1280" max="1281" width="14" style="69" customWidth="1"/>
    <col min="1282" max="1282" width="11.5703125" style="69" customWidth="1"/>
    <col min="1283" max="1285" width="9.42578125" style="69"/>
    <col min="1286" max="1286" width="8.28515625" style="69" customWidth="1"/>
    <col min="1287" max="1287" width="11.85546875" style="69" customWidth="1"/>
    <col min="1288" max="1288" width="9.140625" style="69" customWidth="1"/>
    <col min="1289" max="1289" width="12.42578125" style="69" customWidth="1"/>
    <col min="1290" max="1290" width="19.42578125" style="69" customWidth="1"/>
    <col min="1291" max="1535" width="9.42578125" style="69"/>
    <col min="1536" max="1537" width="14" style="69" customWidth="1"/>
    <col min="1538" max="1538" width="11.5703125" style="69" customWidth="1"/>
    <col min="1539" max="1541" width="9.42578125" style="69"/>
    <col min="1542" max="1542" width="8.28515625" style="69" customWidth="1"/>
    <col min="1543" max="1543" width="11.85546875" style="69" customWidth="1"/>
    <col min="1544" max="1544" width="9.140625" style="69" customWidth="1"/>
    <col min="1545" max="1545" width="12.42578125" style="69" customWidth="1"/>
    <col min="1546" max="1546" width="19.42578125" style="69" customWidth="1"/>
    <col min="1547" max="1791" width="9.42578125" style="69"/>
    <col min="1792" max="1793" width="14" style="69" customWidth="1"/>
    <col min="1794" max="1794" width="11.5703125" style="69" customWidth="1"/>
    <col min="1795" max="1797" width="9.42578125" style="69"/>
    <col min="1798" max="1798" width="8.28515625" style="69" customWidth="1"/>
    <col min="1799" max="1799" width="11.85546875" style="69" customWidth="1"/>
    <col min="1800" max="1800" width="9.140625" style="69" customWidth="1"/>
    <col min="1801" max="1801" width="12.42578125" style="69" customWidth="1"/>
    <col min="1802" max="1802" width="19.42578125" style="69" customWidth="1"/>
    <col min="1803" max="2047" width="9.42578125" style="69"/>
    <col min="2048" max="2049" width="14" style="69" customWidth="1"/>
    <col min="2050" max="2050" width="11.5703125" style="69" customWidth="1"/>
    <col min="2051" max="2053" width="9.42578125" style="69"/>
    <col min="2054" max="2054" width="8.28515625" style="69" customWidth="1"/>
    <col min="2055" max="2055" width="11.85546875" style="69" customWidth="1"/>
    <col min="2056" max="2056" width="9.140625" style="69" customWidth="1"/>
    <col min="2057" max="2057" width="12.42578125" style="69" customWidth="1"/>
    <col min="2058" max="2058" width="19.42578125" style="69" customWidth="1"/>
    <col min="2059" max="2303" width="9.42578125" style="69"/>
    <col min="2304" max="2305" width="14" style="69" customWidth="1"/>
    <col min="2306" max="2306" width="11.5703125" style="69" customWidth="1"/>
    <col min="2307" max="2309" width="9.42578125" style="69"/>
    <col min="2310" max="2310" width="8.28515625" style="69" customWidth="1"/>
    <col min="2311" max="2311" width="11.85546875" style="69" customWidth="1"/>
    <col min="2312" max="2312" width="9.140625" style="69" customWidth="1"/>
    <col min="2313" max="2313" width="12.42578125" style="69" customWidth="1"/>
    <col min="2314" max="2314" width="19.42578125" style="69" customWidth="1"/>
    <col min="2315" max="2559" width="9.42578125" style="69"/>
    <col min="2560" max="2561" width="14" style="69" customWidth="1"/>
    <col min="2562" max="2562" width="11.5703125" style="69" customWidth="1"/>
    <col min="2563" max="2565" width="9.42578125" style="69"/>
    <col min="2566" max="2566" width="8.28515625" style="69" customWidth="1"/>
    <col min="2567" max="2567" width="11.85546875" style="69" customWidth="1"/>
    <col min="2568" max="2568" width="9.140625" style="69" customWidth="1"/>
    <col min="2569" max="2569" width="12.42578125" style="69" customWidth="1"/>
    <col min="2570" max="2570" width="19.42578125" style="69" customWidth="1"/>
    <col min="2571" max="2815" width="9.42578125" style="69"/>
    <col min="2816" max="2817" width="14" style="69" customWidth="1"/>
    <col min="2818" max="2818" width="11.5703125" style="69" customWidth="1"/>
    <col min="2819" max="2821" width="9.42578125" style="69"/>
    <col min="2822" max="2822" width="8.28515625" style="69" customWidth="1"/>
    <col min="2823" max="2823" width="11.85546875" style="69" customWidth="1"/>
    <col min="2824" max="2824" width="9.140625" style="69" customWidth="1"/>
    <col min="2825" max="2825" width="12.42578125" style="69" customWidth="1"/>
    <col min="2826" max="2826" width="19.42578125" style="69" customWidth="1"/>
    <col min="2827" max="3071" width="9.42578125" style="69"/>
    <col min="3072" max="3073" width="14" style="69" customWidth="1"/>
    <col min="3074" max="3074" width="11.5703125" style="69" customWidth="1"/>
    <col min="3075" max="3077" width="9.42578125" style="69"/>
    <col min="3078" max="3078" width="8.28515625" style="69" customWidth="1"/>
    <col min="3079" max="3079" width="11.85546875" style="69" customWidth="1"/>
    <col min="3080" max="3080" width="9.140625" style="69" customWidth="1"/>
    <col min="3081" max="3081" width="12.42578125" style="69" customWidth="1"/>
    <col min="3082" max="3082" width="19.42578125" style="69" customWidth="1"/>
    <col min="3083" max="3327" width="9.42578125" style="69"/>
    <col min="3328" max="3329" width="14" style="69" customWidth="1"/>
    <col min="3330" max="3330" width="11.5703125" style="69" customWidth="1"/>
    <col min="3331" max="3333" width="9.42578125" style="69"/>
    <col min="3334" max="3334" width="8.28515625" style="69" customWidth="1"/>
    <col min="3335" max="3335" width="11.85546875" style="69" customWidth="1"/>
    <col min="3336" max="3336" width="9.140625" style="69" customWidth="1"/>
    <col min="3337" max="3337" width="12.42578125" style="69" customWidth="1"/>
    <col min="3338" max="3338" width="19.42578125" style="69" customWidth="1"/>
    <col min="3339" max="3583" width="9.42578125" style="69"/>
    <col min="3584" max="3585" width="14" style="69" customWidth="1"/>
    <col min="3586" max="3586" width="11.5703125" style="69" customWidth="1"/>
    <col min="3587" max="3589" width="9.42578125" style="69"/>
    <col min="3590" max="3590" width="8.28515625" style="69" customWidth="1"/>
    <col min="3591" max="3591" width="11.85546875" style="69" customWidth="1"/>
    <col min="3592" max="3592" width="9.140625" style="69" customWidth="1"/>
    <col min="3593" max="3593" width="12.42578125" style="69" customWidth="1"/>
    <col min="3594" max="3594" width="19.42578125" style="69" customWidth="1"/>
    <col min="3595" max="3839" width="9.42578125" style="69"/>
    <col min="3840" max="3841" width="14" style="69" customWidth="1"/>
    <col min="3842" max="3842" width="11.5703125" style="69" customWidth="1"/>
    <col min="3843" max="3845" width="9.42578125" style="69"/>
    <col min="3846" max="3846" width="8.28515625" style="69" customWidth="1"/>
    <col min="3847" max="3847" width="11.85546875" style="69" customWidth="1"/>
    <col min="3848" max="3848" width="9.140625" style="69" customWidth="1"/>
    <col min="3849" max="3849" width="12.42578125" style="69" customWidth="1"/>
    <col min="3850" max="3850" width="19.42578125" style="69" customWidth="1"/>
    <col min="3851" max="4095" width="9.42578125" style="69"/>
    <col min="4096" max="4097" width="14" style="69" customWidth="1"/>
    <col min="4098" max="4098" width="11.5703125" style="69" customWidth="1"/>
    <col min="4099" max="4101" width="9.42578125" style="69"/>
    <col min="4102" max="4102" width="8.28515625" style="69" customWidth="1"/>
    <col min="4103" max="4103" width="11.85546875" style="69" customWidth="1"/>
    <col min="4104" max="4104" width="9.140625" style="69" customWidth="1"/>
    <col min="4105" max="4105" width="12.42578125" style="69" customWidth="1"/>
    <col min="4106" max="4106" width="19.42578125" style="69" customWidth="1"/>
    <col min="4107" max="4351" width="9.42578125" style="69"/>
    <col min="4352" max="4353" width="14" style="69" customWidth="1"/>
    <col min="4354" max="4354" width="11.5703125" style="69" customWidth="1"/>
    <col min="4355" max="4357" width="9.42578125" style="69"/>
    <col min="4358" max="4358" width="8.28515625" style="69" customWidth="1"/>
    <col min="4359" max="4359" width="11.85546875" style="69" customWidth="1"/>
    <col min="4360" max="4360" width="9.140625" style="69" customWidth="1"/>
    <col min="4361" max="4361" width="12.42578125" style="69" customWidth="1"/>
    <col min="4362" max="4362" width="19.42578125" style="69" customWidth="1"/>
    <col min="4363" max="4607" width="9.42578125" style="69"/>
    <col min="4608" max="4609" width="14" style="69" customWidth="1"/>
    <col min="4610" max="4610" width="11.5703125" style="69" customWidth="1"/>
    <col min="4611" max="4613" width="9.42578125" style="69"/>
    <col min="4614" max="4614" width="8.28515625" style="69" customWidth="1"/>
    <col min="4615" max="4615" width="11.85546875" style="69" customWidth="1"/>
    <col min="4616" max="4616" width="9.140625" style="69" customWidth="1"/>
    <col min="4617" max="4617" width="12.42578125" style="69" customWidth="1"/>
    <col min="4618" max="4618" width="19.42578125" style="69" customWidth="1"/>
    <col min="4619" max="4863" width="9.42578125" style="69"/>
    <col min="4864" max="4865" width="14" style="69" customWidth="1"/>
    <col min="4866" max="4866" width="11.5703125" style="69" customWidth="1"/>
    <col min="4867" max="4869" width="9.42578125" style="69"/>
    <col min="4870" max="4870" width="8.28515625" style="69" customWidth="1"/>
    <col min="4871" max="4871" width="11.85546875" style="69" customWidth="1"/>
    <col min="4872" max="4872" width="9.140625" style="69" customWidth="1"/>
    <col min="4873" max="4873" width="12.42578125" style="69" customWidth="1"/>
    <col min="4874" max="4874" width="19.42578125" style="69" customWidth="1"/>
    <col min="4875" max="5119" width="9.42578125" style="69"/>
    <col min="5120" max="5121" width="14" style="69" customWidth="1"/>
    <col min="5122" max="5122" width="11.5703125" style="69" customWidth="1"/>
    <col min="5123" max="5125" width="9.42578125" style="69"/>
    <col min="5126" max="5126" width="8.28515625" style="69" customWidth="1"/>
    <col min="5127" max="5127" width="11.85546875" style="69" customWidth="1"/>
    <col min="5128" max="5128" width="9.140625" style="69" customWidth="1"/>
    <col min="5129" max="5129" width="12.42578125" style="69" customWidth="1"/>
    <col min="5130" max="5130" width="19.42578125" style="69" customWidth="1"/>
    <col min="5131" max="5375" width="9.42578125" style="69"/>
    <col min="5376" max="5377" width="14" style="69" customWidth="1"/>
    <col min="5378" max="5378" width="11.5703125" style="69" customWidth="1"/>
    <col min="5379" max="5381" width="9.42578125" style="69"/>
    <col min="5382" max="5382" width="8.28515625" style="69" customWidth="1"/>
    <col min="5383" max="5383" width="11.85546875" style="69" customWidth="1"/>
    <col min="5384" max="5384" width="9.140625" style="69" customWidth="1"/>
    <col min="5385" max="5385" width="12.42578125" style="69" customWidth="1"/>
    <col min="5386" max="5386" width="19.42578125" style="69" customWidth="1"/>
    <col min="5387" max="5631" width="9.42578125" style="69"/>
    <col min="5632" max="5633" width="14" style="69" customWidth="1"/>
    <col min="5634" max="5634" width="11.5703125" style="69" customWidth="1"/>
    <col min="5635" max="5637" width="9.42578125" style="69"/>
    <col min="5638" max="5638" width="8.28515625" style="69" customWidth="1"/>
    <col min="5639" max="5639" width="11.85546875" style="69" customWidth="1"/>
    <col min="5640" max="5640" width="9.140625" style="69" customWidth="1"/>
    <col min="5641" max="5641" width="12.42578125" style="69" customWidth="1"/>
    <col min="5642" max="5642" width="19.42578125" style="69" customWidth="1"/>
    <col min="5643" max="5887" width="9.42578125" style="69"/>
    <col min="5888" max="5889" width="14" style="69" customWidth="1"/>
    <col min="5890" max="5890" width="11.5703125" style="69" customWidth="1"/>
    <col min="5891" max="5893" width="9.42578125" style="69"/>
    <col min="5894" max="5894" width="8.28515625" style="69" customWidth="1"/>
    <col min="5895" max="5895" width="11.85546875" style="69" customWidth="1"/>
    <col min="5896" max="5896" width="9.140625" style="69" customWidth="1"/>
    <col min="5897" max="5897" width="12.42578125" style="69" customWidth="1"/>
    <col min="5898" max="5898" width="19.42578125" style="69" customWidth="1"/>
    <col min="5899" max="6143" width="9.42578125" style="69"/>
    <col min="6144" max="6145" width="14" style="69" customWidth="1"/>
    <col min="6146" max="6146" width="11.5703125" style="69" customWidth="1"/>
    <col min="6147" max="6149" width="9.42578125" style="69"/>
    <col min="6150" max="6150" width="8.28515625" style="69" customWidth="1"/>
    <col min="6151" max="6151" width="11.85546875" style="69" customWidth="1"/>
    <col min="6152" max="6152" width="9.140625" style="69" customWidth="1"/>
    <col min="6153" max="6153" width="12.42578125" style="69" customWidth="1"/>
    <col min="6154" max="6154" width="19.42578125" style="69" customWidth="1"/>
    <col min="6155" max="6399" width="9.42578125" style="69"/>
    <col min="6400" max="6401" width="14" style="69" customWidth="1"/>
    <col min="6402" max="6402" width="11.5703125" style="69" customWidth="1"/>
    <col min="6403" max="6405" width="9.42578125" style="69"/>
    <col min="6406" max="6406" width="8.28515625" style="69" customWidth="1"/>
    <col min="6407" max="6407" width="11.85546875" style="69" customWidth="1"/>
    <col min="6408" max="6408" width="9.140625" style="69" customWidth="1"/>
    <col min="6409" max="6409" width="12.42578125" style="69" customWidth="1"/>
    <col min="6410" max="6410" width="19.42578125" style="69" customWidth="1"/>
    <col min="6411" max="6655" width="9.42578125" style="69"/>
    <col min="6656" max="6657" width="14" style="69" customWidth="1"/>
    <col min="6658" max="6658" width="11.5703125" style="69" customWidth="1"/>
    <col min="6659" max="6661" width="9.42578125" style="69"/>
    <col min="6662" max="6662" width="8.28515625" style="69" customWidth="1"/>
    <col min="6663" max="6663" width="11.85546875" style="69" customWidth="1"/>
    <col min="6664" max="6664" width="9.140625" style="69" customWidth="1"/>
    <col min="6665" max="6665" width="12.42578125" style="69" customWidth="1"/>
    <col min="6666" max="6666" width="19.42578125" style="69" customWidth="1"/>
    <col min="6667" max="6911" width="9.42578125" style="69"/>
    <col min="6912" max="6913" width="14" style="69" customWidth="1"/>
    <col min="6914" max="6914" width="11.5703125" style="69" customWidth="1"/>
    <col min="6915" max="6917" width="9.42578125" style="69"/>
    <col min="6918" max="6918" width="8.28515625" style="69" customWidth="1"/>
    <col min="6919" max="6919" width="11.85546875" style="69" customWidth="1"/>
    <col min="6920" max="6920" width="9.140625" style="69" customWidth="1"/>
    <col min="6921" max="6921" width="12.42578125" style="69" customWidth="1"/>
    <col min="6922" max="6922" width="19.42578125" style="69" customWidth="1"/>
    <col min="6923" max="7167" width="9.42578125" style="69"/>
    <col min="7168" max="7169" width="14" style="69" customWidth="1"/>
    <col min="7170" max="7170" width="11.5703125" style="69" customWidth="1"/>
    <col min="7171" max="7173" width="9.42578125" style="69"/>
    <col min="7174" max="7174" width="8.28515625" style="69" customWidth="1"/>
    <col min="7175" max="7175" width="11.85546875" style="69" customWidth="1"/>
    <col min="7176" max="7176" width="9.140625" style="69" customWidth="1"/>
    <col min="7177" max="7177" width="12.42578125" style="69" customWidth="1"/>
    <col min="7178" max="7178" width="19.42578125" style="69" customWidth="1"/>
    <col min="7179" max="7423" width="9.42578125" style="69"/>
    <col min="7424" max="7425" width="14" style="69" customWidth="1"/>
    <col min="7426" max="7426" width="11.5703125" style="69" customWidth="1"/>
    <col min="7427" max="7429" width="9.42578125" style="69"/>
    <col min="7430" max="7430" width="8.28515625" style="69" customWidth="1"/>
    <col min="7431" max="7431" width="11.85546875" style="69" customWidth="1"/>
    <col min="7432" max="7432" width="9.140625" style="69" customWidth="1"/>
    <col min="7433" max="7433" width="12.42578125" style="69" customWidth="1"/>
    <col min="7434" max="7434" width="19.42578125" style="69" customWidth="1"/>
    <col min="7435" max="7679" width="9.42578125" style="69"/>
    <col min="7680" max="7681" width="14" style="69" customWidth="1"/>
    <col min="7682" max="7682" width="11.5703125" style="69" customWidth="1"/>
    <col min="7683" max="7685" width="9.42578125" style="69"/>
    <col min="7686" max="7686" width="8.28515625" style="69" customWidth="1"/>
    <col min="7687" max="7687" width="11.85546875" style="69" customWidth="1"/>
    <col min="7688" max="7688" width="9.140625" style="69" customWidth="1"/>
    <col min="7689" max="7689" width="12.42578125" style="69" customWidth="1"/>
    <col min="7690" max="7690" width="19.42578125" style="69" customWidth="1"/>
    <col min="7691" max="7935" width="9.42578125" style="69"/>
    <col min="7936" max="7937" width="14" style="69" customWidth="1"/>
    <col min="7938" max="7938" width="11.5703125" style="69" customWidth="1"/>
    <col min="7939" max="7941" width="9.42578125" style="69"/>
    <col min="7942" max="7942" width="8.28515625" style="69" customWidth="1"/>
    <col min="7943" max="7943" width="11.85546875" style="69" customWidth="1"/>
    <col min="7944" max="7944" width="9.140625" style="69" customWidth="1"/>
    <col min="7945" max="7945" width="12.42578125" style="69" customWidth="1"/>
    <col min="7946" max="7946" width="19.42578125" style="69" customWidth="1"/>
    <col min="7947" max="8191" width="9.42578125" style="69"/>
    <col min="8192" max="8193" width="14" style="69" customWidth="1"/>
    <col min="8194" max="8194" width="11.5703125" style="69" customWidth="1"/>
    <col min="8195" max="8197" width="9.42578125" style="69"/>
    <col min="8198" max="8198" width="8.28515625" style="69" customWidth="1"/>
    <col min="8199" max="8199" width="11.85546875" style="69" customWidth="1"/>
    <col min="8200" max="8200" width="9.140625" style="69" customWidth="1"/>
    <col min="8201" max="8201" width="12.42578125" style="69" customWidth="1"/>
    <col min="8202" max="8202" width="19.42578125" style="69" customWidth="1"/>
    <col min="8203" max="8447" width="9.42578125" style="69"/>
    <col min="8448" max="8449" width="14" style="69" customWidth="1"/>
    <col min="8450" max="8450" width="11.5703125" style="69" customWidth="1"/>
    <col min="8451" max="8453" width="9.42578125" style="69"/>
    <col min="8454" max="8454" width="8.28515625" style="69" customWidth="1"/>
    <col min="8455" max="8455" width="11.85546875" style="69" customWidth="1"/>
    <col min="8456" max="8456" width="9.140625" style="69" customWidth="1"/>
    <col min="8457" max="8457" width="12.42578125" style="69" customWidth="1"/>
    <col min="8458" max="8458" width="19.42578125" style="69" customWidth="1"/>
    <col min="8459" max="8703" width="9.42578125" style="69"/>
    <col min="8704" max="8705" width="14" style="69" customWidth="1"/>
    <col min="8706" max="8706" width="11.5703125" style="69" customWidth="1"/>
    <col min="8707" max="8709" width="9.42578125" style="69"/>
    <col min="8710" max="8710" width="8.28515625" style="69" customWidth="1"/>
    <col min="8711" max="8711" width="11.85546875" style="69" customWidth="1"/>
    <col min="8712" max="8712" width="9.140625" style="69" customWidth="1"/>
    <col min="8713" max="8713" width="12.42578125" style="69" customWidth="1"/>
    <col min="8714" max="8714" width="19.42578125" style="69" customWidth="1"/>
    <col min="8715" max="8959" width="9.42578125" style="69"/>
    <col min="8960" max="8961" width="14" style="69" customWidth="1"/>
    <col min="8962" max="8962" width="11.5703125" style="69" customWidth="1"/>
    <col min="8963" max="8965" width="9.42578125" style="69"/>
    <col min="8966" max="8966" width="8.28515625" style="69" customWidth="1"/>
    <col min="8967" max="8967" width="11.85546875" style="69" customWidth="1"/>
    <col min="8968" max="8968" width="9.140625" style="69" customWidth="1"/>
    <col min="8969" max="8969" width="12.42578125" style="69" customWidth="1"/>
    <col min="8970" max="8970" width="19.42578125" style="69" customWidth="1"/>
    <col min="8971" max="9215" width="9.42578125" style="69"/>
    <col min="9216" max="9217" width="14" style="69" customWidth="1"/>
    <col min="9218" max="9218" width="11.5703125" style="69" customWidth="1"/>
    <col min="9219" max="9221" width="9.42578125" style="69"/>
    <col min="9222" max="9222" width="8.28515625" style="69" customWidth="1"/>
    <col min="9223" max="9223" width="11.85546875" style="69" customWidth="1"/>
    <col min="9224" max="9224" width="9.140625" style="69" customWidth="1"/>
    <col min="9225" max="9225" width="12.42578125" style="69" customWidth="1"/>
    <col min="9226" max="9226" width="19.42578125" style="69" customWidth="1"/>
    <col min="9227" max="9471" width="9.42578125" style="69"/>
    <col min="9472" max="9473" width="14" style="69" customWidth="1"/>
    <col min="9474" max="9474" width="11.5703125" style="69" customWidth="1"/>
    <col min="9475" max="9477" width="9.42578125" style="69"/>
    <col min="9478" max="9478" width="8.28515625" style="69" customWidth="1"/>
    <col min="9479" max="9479" width="11.85546875" style="69" customWidth="1"/>
    <col min="9480" max="9480" width="9.140625" style="69" customWidth="1"/>
    <col min="9481" max="9481" width="12.42578125" style="69" customWidth="1"/>
    <col min="9482" max="9482" width="19.42578125" style="69" customWidth="1"/>
    <col min="9483" max="9727" width="9.42578125" style="69"/>
    <col min="9728" max="9729" width="14" style="69" customWidth="1"/>
    <col min="9730" max="9730" width="11.5703125" style="69" customWidth="1"/>
    <col min="9731" max="9733" width="9.42578125" style="69"/>
    <col min="9734" max="9734" width="8.28515625" style="69" customWidth="1"/>
    <col min="9735" max="9735" width="11.85546875" style="69" customWidth="1"/>
    <col min="9736" max="9736" width="9.140625" style="69" customWidth="1"/>
    <col min="9737" max="9737" width="12.42578125" style="69" customWidth="1"/>
    <col min="9738" max="9738" width="19.42578125" style="69" customWidth="1"/>
    <col min="9739" max="9983" width="9.42578125" style="69"/>
    <col min="9984" max="9985" width="14" style="69" customWidth="1"/>
    <col min="9986" max="9986" width="11.5703125" style="69" customWidth="1"/>
    <col min="9987" max="9989" width="9.42578125" style="69"/>
    <col min="9990" max="9990" width="8.28515625" style="69" customWidth="1"/>
    <col min="9991" max="9991" width="11.85546875" style="69" customWidth="1"/>
    <col min="9992" max="9992" width="9.140625" style="69" customWidth="1"/>
    <col min="9993" max="9993" width="12.42578125" style="69" customWidth="1"/>
    <col min="9994" max="9994" width="19.42578125" style="69" customWidth="1"/>
    <col min="9995" max="10239" width="9.42578125" style="69"/>
    <col min="10240" max="10241" width="14" style="69" customWidth="1"/>
    <col min="10242" max="10242" width="11.5703125" style="69" customWidth="1"/>
    <col min="10243" max="10245" width="9.42578125" style="69"/>
    <col min="10246" max="10246" width="8.28515625" style="69" customWidth="1"/>
    <col min="10247" max="10247" width="11.85546875" style="69" customWidth="1"/>
    <col min="10248" max="10248" width="9.140625" style="69" customWidth="1"/>
    <col min="10249" max="10249" width="12.42578125" style="69" customWidth="1"/>
    <col min="10250" max="10250" width="19.42578125" style="69" customWidth="1"/>
    <col min="10251" max="10495" width="9.42578125" style="69"/>
    <col min="10496" max="10497" width="14" style="69" customWidth="1"/>
    <col min="10498" max="10498" width="11.5703125" style="69" customWidth="1"/>
    <col min="10499" max="10501" width="9.42578125" style="69"/>
    <col min="10502" max="10502" width="8.28515625" style="69" customWidth="1"/>
    <col min="10503" max="10503" width="11.85546875" style="69" customWidth="1"/>
    <col min="10504" max="10504" width="9.140625" style="69" customWidth="1"/>
    <col min="10505" max="10505" width="12.42578125" style="69" customWidth="1"/>
    <col min="10506" max="10506" width="19.42578125" style="69" customWidth="1"/>
    <col min="10507" max="10751" width="9.42578125" style="69"/>
    <col min="10752" max="10753" width="14" style="69" customWidth="1"/>
    <col min="10754" max="10754" width="11.5703125" style="69" customWidth="1"/>
    <col min="10755" max="10757" width="9.42578125" style="69"/>
    <col min="10758" max="10758" width="8.28515625" style="69" customWidth="1"/>
    <col min="10759" max="10759" width="11.85546875" style="69" customWidth="1"/>
    <col min="10760" max="10760" width="9.140625" style="69" customWidth="1"/>
    <col min="10761" max="10761" width="12.42578125" style="69" customWidth="1"/>
    <col min="10762" max="10762" width="19.42578125" style="69" customWidth="1"/>
    <col min="10763" max="11007" width="9.42578125" style="69"/>
    <col min="11008" max="11009" width="14" style="69" customWidth="1"/>
    <col min="11010" max="11010" width="11.5703125" style="69" customWidth="1"/>
    <col min="11011" max="11013" width="9.42578125" style="69"/>
    <col min="11014" max="11014" width="8.28515625" style="69" customWidth="1"/>
    <col min="11015" max="11015" width="11.85546875" style="69" customWidth="1"/>
    <col min="11016" max="11016" width="9.140625" style="69" customWidth="1"/>
    <col min="11017" max="11017" width="12.42578125" style="69" customWidth="1"/>
    <col min="11018" max="11018" width="19.42578125" style="69" customWidth="1"/>
    <col min="11019" max="11263" width="9.42578125" style="69"/>
    <col min="11264" max="11265" width="14" style="69" customWidth="1"/>
    <col min="11266" max="11266" width="11.5703125" style="69" customWidth="1"/>
    <col min="11267" max="11269" width="9.42578125" style="69"/>
    <col min="11270" max="11270" width="8.28515625" style="69" customWidth="1"/>
    <col min="11271" max="11271" width="11.85546875" style="69" customWidth="1"/>
    <col min="11272" max="11272" width="9.140625" style="69" customWidth="1"/>
    <col min="11273" max="11273" width="12.42578125" style="69" customWidth="1"/>
    <col min="11274" max="11274" width="19.42578125" style="69" customWidth="1"/>
    <col min="11275" max="11519" width="9.42578125" style="69"/>
    <col min="11520" max="11521" width="14" style="69" customWidth="1"/>
    <col min="11522" max="11522" width="11.5703125" style="69" customWidth="1"/>
    <col min="11523" max="11525" width="9.42578125" style="69"/>
    <col min="11526" max="11526" width="8.28515625" style="69" customWidth="1"/>
    <col min="11527" max="11527" width="11.85546875" style="69" customWidth="1"/>
    <col min="11528" max="11528" width="9.140625" style="69" customWidth="1"/>
    <col min="11529" max="11529" width="12.42578125" style="69" customWidth="1"/>
    <col min="11530" max="11530" width="19.42578125" style="69" customWidth="1"/>
    <col min="11531" max="11775" width="9.42578125" style="69"/>
    <col min="11776" max="11777" width="14" style="69" customWidth="1"/>
    <col min="11778" max="11778" width="11.5703125" style="69" customWidth="1"/>
    <col min="11779" max="11781" width="9.42578125" style="69"/>
    <col min="11782" max="11782" width="8.28515625" style="69" customWidth="1"/>
    <col min="11783" max="11783" width="11.85546875" style="69" customWidth="1"/>
    <col min="11784" max="11784" width="9.140625" style="69" customWidth="1"/>
    <col min="11785" max="11785" width="12.42578125" style="69" customWidth="1"/>
    <col min="11786" max="11786" width="19.42578125" style="69" customWidth="1"/>
    <col min="11787" max="12031" width="9.42578125" style="69"/>
    <col min="12032" max="12033" width="14" style="69" customWidth="1"/>
    <col min="12034" max="12034" width="11.5703125" style="69" customWidth="1"/>
    <col min="12035" max="12037" width="9.42578125" style="69"/>
    <col min="12038" max="12038" width="8.28515625" style="69" customWidth="1"/>
    <col min="12039" max="12039" width="11.85546875" style="69" customWidth="1"/>
    <col min="12040" max="12040" width="9.140625" style="69" customWidth="1"/>
    <col min="12041" max="12041" width="12.42578125" style="69" customWidth="1"/>
    <col min="12042" max="12042" width="19.42578125" style="69" customWidth="1"/>
    <col min="12043" max="12287" width="9.42578125" style="69"/>
    <col min="12288" max="12289" width="14" style="69" customWidth="1"/>
    <col min="12290" max="12290" width="11.5703125" style="69" customWidth="1"/>
    <col min="12291" max="12293" width="9.42578125" style="69"/>
    <col min="12294" max="12294" width="8.28515625" style="69" customWidth="1"/>
    <col min="12295" max="12295" width="11.85546875" style="69" customWidth="1"/>
    <col min="12296" max="12296" width="9.140625" style="69" customWidth="1"/>
    <col min="12297" max="12297" width="12.42578125" style="69" customWidth="1"/>
    <col min="12298" max="12298" width="19.42578125" style="69" customWidth="1"/>
    <col min="12299" max="12543" width="9.42578125" style="69"/>
    <col min="12544" max="12545" width="14" style="69" customWidth="1"/>
    <col min="12546" max="12546" width="11.5703125" style="69" customWidth="1"/>
    <col min="12547" max="12549" width="9.42578125" style="69"/>
    <col min="12550" max="12550" width="8.28515625" style="69" customWidth="1"/>
    <col min="12551" max="12551" width="11.85546875" style="69" customWidth="1"/>
    <col min="12552" max="12552" width="9.140625" style="69" customWidth="1"/>
    <col min="12553" max="12553" width="12.42578125" style="69" customWidth="1"/>
    <col min="12554" max="12554" width="19.42578125" style="69" customWidth="1"/>
    <col min="12555" max="12799" width="9.42578125" style="69"/>
    <col min="12800" max="12801" width="14" style="69" customWidth="1"/>
    <col min="12802" max="12802" width="11.5703125" style="69" customWidth="1"/>
    <col min="12803" max="12805" width="9.42578125" style="69"/>
    <col min="12806" max="12806" width="8.28515625" style="69" customWidth="1"/>
    <col min="12807" max="12807" width="11.85546875" style="69" customWidth="1"/>
    <col min="12808" max="12808" width="9.140625" style="69" customWidth="1"/>
    <col min="12809" max="12809" width="12.42578125" style="69" customWidth="1"/>
    <col min="12810" max="12810" width="19.42578125" style="69" customWidth="1"/>
    <col min="12811" max="13055" width="9.42578125" style="69"/>
    <col min="13056" max="13057" width="14" style="69" customWidth="1"/>
    <col min="13058" max="13058" width="11.5703125" style="69" customWidth="1"/>
    <col min="13059" max="13061" width="9.42578125" style="69"/>
    <col min="13062" max="13062" width="8.28515625" style="69" customWidth="1"/>
    <col min="13063" max="13063" width="11.85546875" style="69" customWidth="1"/>
    <col min="13064" max="13064" width="9.140625" style="69" customWidth="1"/>
    <col min="13065" max="13065" width="12.42578125" style="69" customWidth="1"/>
    <col min="13066" max="13066" width="19.42578125" style="69" customWidth="1"/>
    <col min="13067" max="13311" width="9.42578125" style="69"/>
    <col min="13312" max="13313" width="14" style="69" customWidth="1"/>
    <col min="13314" max="13314" width="11.5703125" style="69" customWidth="1"/>
    <col min="13315" max="13317" width="9.42578125" style="69"/>
    <col min="13318" max="13318" width="8.28515625" style="69" customWidth="1"/>
    <col min="13319" max="13319" width="11.85546875" style="69" customWidth="1"/>
    <col min="13320" max="13320" width="9.140625" style="69" customWidth="1"/>
    <col min="13321" max="13321" width="12.42578125" style="69" customWidth="1"/>
    <col min="13322" max="13322" width="19.42578125" style="69" customWidth="1"/>
    <col min="13323" max="13567" width="9.42578125" style="69"/>
    <col min="13568" max="13569" width="14" style="69" customWidth="1"/>
    <col min="13570" max="13570" width="11.5703125" style="69" customWidth="1"/>
    <col min="13571" max="13573" width="9.42578125" style="69"/>
    <col min="13574" max="13574" width="8.28515625" style="69" customWidth="1"/>
    <col min="13575" max="13575" width="11.85546875" style="69" customWidth="1"/>
    <col min="13576" max="13576" width="9.140625" style="69" customWidth="1"/>
    <col min="13577" max="13577" width="12.42578125" style="69" customWidth="1"/>
    <col min="13578" max="13578" width="19.42578125" style="69" customWidth="1"/>
    <col min="13579" max="13823" width="9.42578125" style="69"/>
    <col min="13824" max="13825" width="14" style="69" customWidth="1"/>
    <col min="13826" max="13826" width="11.5703125" style="69" customWidth="1"/>
    <col min="13827" max="13829" width="9.42578125" style="69"/>
    <col min="13830" max="13830" width="8.28515625" style="69" customWidth="1"/>
    <col min="13831" max="13831" width="11.85546875" style="69" customWidth="1"/>
    <col min="13832" max="13832" width="9.140625" style="69" customWidth="1"/>
    <col min="13833" max="13833" width="12.42578125" style="69" customWidth="1"/>
    <col min="13834" max="13834" width="19.42578125" style="69" customWidth="1"/>
    <col min="13835" max="14079" width="9.42578125" style="69"/>
    <col min="14080" max="14081" width="14" style="69" customWidth="1"/>
    <col min="14082" max="14082" width="11.5703125" style="69" customWidth="1"/>
    <col min="14083" max="14085" width="9.42578125" style="69"/>
    <col min="14086" max="14086" width="8.28515625" style="69" customWidth="1"/>
    <col min="14087" max="14087" width="11.85546875" style="69" customWidth="1"/>
    <col min="14088" max="14088" width="9.140625" style="69" customWidth="1"/>
    <col min="14089" max="14089" width="12.42578125" style="69" customWidth="1"/>
    <col min="14090" max="14090" width="19.42578125" style="69" customWidth="1"/>
    <col min="14091" max="14335" width="9.42578125" style="69"/>
    <col min="14336" max="14337" width="14" style="69" customWidth="1"/>
    <col min="14338" max="14338" width="11.5703125" style="69" customWidth="1"/>
    <col min="14339" max="14341" width="9.42578125" style="69"/>
    <col min="14342" max="14342" width="8.28515625" style="69" customWidth="1"/>
    <col min="14343" max="14343" width="11.85546875" style="69" customWidth="1"/>
    <col min="14344" max="14344" width="9.140625" style="69" customWidth="1"/>
    <col min="14345" max="14345" width="12.42578125" style="69" customWidth="1"/>
    <col min="14346" max="14346" width="19.42578125" style="69" customWidth="1"/>
    <col min="14347" max="14591" width="9.42578125" style="69"/>
    <col min="14592" max="14593" width="14" style="69" customWidth="1"/>
    <col min="14594" max="14594" width="11.5703125" style="69" customWidth="1"/>
    <col min="14595" max="14597" width="9.42578125" style="69"/>
    <col min="14598" max="14598" width="8.28515625" style="69" customWidth="1"/>
    <col min="14599" max="14599" width="11.85546875" style="69" customWidth="1"/>
    <col min="14600" max="14600" width="9.140625" style="69" customWidth="1"/>
    <col min="14601" max="14601" width="12.42578125" style="69" customWidth="1"/>
    <col min="14602" max="14602" width="19.42578125" style="69" customWidth="1"/>
    <col min="14603" max="14847" width="9.42578125" style="69"/>
    <col min="14848" max="14849" width="14" style="69" customWidth="1"/>
    <col min="14850" max="14850" width="11.5703125" style="69" customWidth="1"/>
    <col min="14851" max="14853" width="9.42578125" style="69"/>
    <col min="14854" max="14854" width="8.28515625" style="69" customWidth="1"/>
    <col min="14855" max="14855" width="11.85546875" style="69" customWidth="1"/>
    <col min="14856" max="14856" width="9.140625" style="69" customWidth="1"/>
    <col min="14857" max="14857" width="12.42578125" style="69" customWidth="1"/>
    <col min="14858" max="14858" width="19.42578125" style="69" customWidth="1"/>
    <col min="14859" max="15103" width="9.42578125" style="69"/>
    <col min="15104" max="15105" width="14" style="69" customWidth="1"/>
    <col min="15106" max="15106" width="11.5703125" style="69" customWidth="1"/>
    <col min="15107" max="15109" width="9.42578125" style="69"/>
    <col min="15110" max="15110" width="8.28515625" style="69" customWidth="1"/>
    <col min="15111" max="15111" width="11.85546875" style="69" customWidth="1"/>
    <col min="15112" max="15112" width="9.140625" style="69" customWidth="1"/>
    <col min="15113" max="15113" width="12.42578125" style="69" customWidth="1"/>
    <col min="15114" max="15114" width="19.42578125" style="69" customWidth="1"/>
    <col min="15115" max="15359" width="9.42578125" style="69"/>
    <col min="15360" max="15361" width="14" style="69" customWidth="1"/>
    <col min="15362" max="15362" width="11.5703125" style="69" customWidth="1"/>
    <col min="15363" max="15365" width="9.42578125" style="69"/>
    <col min="15366" max="15366" width="8.28515625" style="69" customWidth="1"/>
    <col min="15367" max="15367" width="11.85546875" style="69" customWidth="1"/>
    <col min="15368" max="15368" width="9.140625" style="69" customWidth="1"/>
    <col min="15369" max="15369" width="12.42578125" style="69" customWidth="1"/>
    <col min="15370" max="15370" width="19.42578125" style="69" customWidth="1"/>
    <col min="15371" max="15615" width="9.42578125" style="69"/>
    <col min="15616" max="15617" width="14" style="69" customWidth="1"/>
    <col min="15618" max="15618" width="11.5703125" style="69" customWidth="1"/>
    <col min="15619" max="15621" width="9.42578125" style="69"/>
    <col min="15622" max="15622" width="8.28515625" style="69" customWidth="1"/>
    <col min="15623" max="15623" width="11.85546875" style="69" customWidth="1"/>
    <col min="15624" max="15624" width="9.140625" style="69" customWidth="1"/>
    <col min="15625" max="15625" width="12.42578125" style="69" customWidth="1"/>
    <col min="15626" max="15626" width="19.42578125" style="69" customWidth="1"/>
    <col min="15627" max="15871" width="9.42578125" style="69"/>
    <col min="15872" max="15873" width="14" style="69" customWidth="1"/>
    <col min="15874" max="15874" width="11.5703125" style="69" customWidth="1"/>
    <col min="15875" max="15877" width="9.42578125" style="69"/>
    <col min="15878" max="15878" width="8.28515625" style="69" customWidth="1"/>
    <col min="15879" max="15879" width="11.85546875" style="69" customWidth="1"/>
    <col min="15880" max="15880" width="9.140625" style="69" customWidth="1"/>
    <col min="15881" max="15881" width="12.42578125" style="69" customWidth="1"/>
    <col min="15882" max="15882" width="19.42578125" style="69" customWidth="1"/>
    <col min="15883" max="16127" width="9.42578125" style="69"/>
    <col min="16128" max="16129" width="14" style="69" customWidth="1"/>
    <col min="16130" max="16130" width="11.5703125" style="69" customWidth="1"/>
    <col min="16131" max="16133" width="9.42578125" style="69"/>
    <col min="16134" max="16134" width="8.28515625" style="69" customWidth="1"/>
    <col min="16135" max="16135" width="11.85546875" style="69" customWidth="1"/>
    <col min="16136" max="16136" width="9.140625" style="69" customWidth="1"/>
    <col min="16137" max="16137" width="12.42578125" style="69" customWidth="1"/>
    <col min="16138" max="16138" width="19.42578125" style="69" customWidth="1"/>
    <col min="16139" max="16384" width="9.42578125" style="69"/>
  </cols>
  <sheetData>
    <row r="1" spans="1:16" s="56" customFormat="1" x14ac:dyDescent="0.25">
      <c r="A1" s="56" t="s">
        <v>399</v>
      </c>
      <c r="L1" s="57"/>
      <c r="M1" s="58"/>
    </row>
    <row r="2" spans="1:16" s="59" customFormat="1" x14ac:dyDescent="0.25">
      <c r="A2" s="59" t="s">
        <v>450</v>
      </c>
      <c r="F2" s="60"/>
      <c r="G2" s="61"/>
      <c r="I2" s="60"/>
      <c r="J2" s="60"/>
      <c r="K2" s="62"/>
      <c r="L2" s="63"/>
      <c r="M2" s="64"/>
      <c r="N2" s="56"/>
      <c r="O2" s="56"/>
      <c r="P2" s="65"/>
    </row>
    <row r="3" spans="1:16" s="59" customFormat="1" x14ac:dyDescent="0.25">
      <c r="F3" s="60"/>
      <c r="G3" s="61"/>
      <c r="I3" s="60"/>
      <c r="J3" s="60"/>
      <c r="K3" s="62"/>
      <c r="L3" s="63"/>
      <c r="M3" s="64"/>
      <c r="N3" s="56"/>
      <c r="O3" s="56"/>
      <c r="P3" s="65"/>
    </row>
    <row r="4" spans="1:16" ht="30" x14ac:dyDescent="0.25">
      <c r="A4" s="66" t="s">
        <v>2</v>
      </c>
      <c r="B4" s="67" t="s">
        <v>442</v>
      </c>
      <c r="C4" s="67" t="s">
        <v>4</v>
      </c>
      <c r="D4" s="66" t="s">
        <v>443</v>
      </c>
      <c r="E4" s="66" t="s">
        <v>444</v>
      </c>
      <c r="F4" s="68" t="s">
        <v>445</v>
      </c>
      <c r="G4" s="68" t="s">
        <v>446</v>
      </c>
      <c r="H4" s="66" t="s">
        <v>447</v>
      </c>
      <c r="I4" s="68" t="s">
        <v>448</v>
      </c>
      <c r="J4" s="68" t="s">
        <v>449</v>
      </c>
      <c r="K4" s="69"/>
      <c r="L4" s="69"/>
      <c r="M4" s="69"/>
    </row>
    <row r="5" spans="1:16" x14ac:dyDescent="0.25">
      <c r="A5" s="72">
        <v>42150</v>
      </c>
      <c r="B5" s="73" t="s">
        <v>161</v>
      </c>
      <c r="C5" s="74" t="s">
        <v>162</v>
      </c>
      <c r="D5" s="75">
        <v>0.95625000000000004</v>
      </c>
      <c r="E5" s="76">
        <v>0.97013888888888899</v>
      </c>
      <c r="F5" s="77">
        <v>14.96</v>
      </c>
      <c r="G5" s="78">
        <v>7.72</v>
      </c>
      <c r="H5" s="79">
        <v>135</v>
      </c>
      <c r="I5" s="77">
        <v>0.7</v>
      </c>
      <c r="J5" s="77">
        <v>7.42</v>
      </c>
      <c r="K5" s="69"/>
      <c r="L5" s="69"/>
      <c r="M5" s="69"/>
    </row>
    <row r="6" spans="1:16" x14ac:dyDescent="0.25">
      <c r="A6" s="72">
        <v>42150</v>
      </c>
      <c r="B6" s="73" t="s">
        <v>163</v>
      </c>
      <c r="C6" s="74" t="s">
        <v>164</v>
      </c>
      <c r="D6" s="75">
        <v>0.98541666666666672</v>
      </c>
      <c r="E6" s="76">
        <v>0.99930555555555556</v>
      </c>
      <c r="F6" s="77">
        <v>14.94</v>
      </c>
      <c r="G6" s="78">
        <v>7.71</v>
      </c>
      <c r="H6" s="79">
        <v>132</v>
      </c>
      <c r="I6" s="77">
        <v>0.7</v>
      </c>
      <c r="J6" s="77">
        <v>5.8</v>
      </c>
      <c r="K6" s="69"/>
      <c r="L6" s="69"/>
      <c r="M6" s="69"/>
    </row>
    <row r="7" spans="1:16" x14ac:dyDescent="0.25">
      <c r="A7" s="72">
        <v>42151</v>
      </c>
      <c r="B7" s="73" t="s">
        <v>165</v>
      </c>
      <c r="C7" s="74" t="s">
        <v>166</v>
      </c>
      <c r="D7" s="75">
        <v>0.86458333333333337</v>
      </c>
      <c r="E7" s="80">
        <v>0.88541666666666663</v>
      </c>
      <c r="F7" s="77">
        <v>16.7</v>
      </c>
      <c r="G7" s="78">
        <v>7.8</v>
      </c>
      <c r="H7" s="79">
        <v>135</v>
      </c>
      <c r="I7" s="77">
        <v>1.8</v>
      </c>
      <c r="J7" s="77">
        <v>10.3</v>
      </c>
      <c r="K7" s="69"/>
      <c r="L7" s="69"/>
      <c r="M7" s="69"/>
    </row>
    <row r="8" spans="1:16" x14ac:dyDescent="0.25">
      <c r="A8" s="72">
        <v>42151</v>
      </c>
      <c r="B8" s="73" t="s">
        <v>167</v>
      </c>
      <c r="C8" s="74" t="s">
        <v>168</v>
      </c>
      <c r="D8" s="75">
        <v>0.86736111111111114</v>
      </c>
      <c r="E8" s="80">
        <v>0.8881944444444444</v>
      </c>
      <c r="F8" s="77">
        <v>16.7</v>
      </c>
      <c r="G8" s="78">
        <v>7.8</v>
      </c>
      <c r="H8" s="79">
        <v>135</v>
      </c>
      <c r="I8" s="77">
        <v>1.8</v>
      </c>
      <c r="J8" s="77">
        <v>10.3</v>
      </c>
      <c r="K8" s="69"/>
      <c r="L8" s="69"/>
      <c r="M8" s="69"/>
    </row>
    <row r="9" spans="1:16" x14ac:dyDescent="0.25">
      <c r="A9" s="72">
        <v>42151</v>
      </c>
      <c r="B9" s="73" t="s">
        <v>169</v>
      </c>
      <c r="C9" s="74" t="s">
        <v>170</v>
      </c>
      <c r="D9" s="75">
        <v>0.89722222222222225</v>
      </c>
      <c r="E9" s="80">
        <v>0.91805555555555562</v>
      </c>
      <c r="F9" s="77">
        <v>16.8</v>
      </c>
      <c r="G9" s="78">
        <v>7.6</v>
      </c>
      <c r="H9" s="79">
        <v>132</v>
      </c>
      <c r="I9" s="77">
        <v>1.4</v>
      </c>
      <c r="J9" s="77">
        <v>10.3</v>
      </c>
      <c r="K9" s="69"/>
      <c r="L9" s="69"/>
      <c r="M9" s="69"/>
    </row>
    <row r="10" spans="1:16" x14ac:dyDescent="0.25">
      <c r="A10" s="72">
        <v>42151</v>
      </c>
      <c r="B10" s="73" t="s">
        <v>171</v>
      </c>
      <c r="C10" s="74" t="s">
        <v>172</v>
      </c>
      <c r="D10" s="75">
        <v>0.89722222222222225</v>
      </c>
      <c r="E10" s="80">
        <v>0.91805555555555562</v>
      </c>
      <c r="F10" s="77">
        <v>16.8</v>
      </c>
      <c r="G10" s="78">
        <v>7.6</v>
      </c>
      <c r="H10" s="79">
        <v>132</v>
      </c>
      <c r="I10" s="77">
        <v>1.4</v>
      </c>
      <c r="J10" s="77">
        <v>10.3</v>
      </c>
      <c r="K10" s="69"/>
      <c r="L10" s="69"/>
      <c r="M10" s="69"/>
    </row>
    <row r="11" spans="1:16" x14ac:dyDescent="0.25">
      <c r="A11" s="72">
        <v>42152</v>
      </c>
      <c r="B11" s="73" t="s">
        <v>173</v>
      </c>
      <c r="C11" s="74" t="s">
        <v>174</v>
      </c>
      <c r="D11" s="75">
        <v>0.88541666666666663</v>
      </c>
      <c r="E11" s="80">
        <v>0.90625</v>
      </c>
      <c r="F11" s="77">
        <v>16.8</v>
      </c>
      <c r="G11" s="78">
        <v>7.6</v>
      </c>
      <c r="H11" s="79">
        <v>141</v>
      </c>
      <c r="I11" s="77">
        <v>1</v>
      </c>
      <c r="J11" s="77">
        <v>9.9</v>
      </c>
      <c r="K11" s="69"/>
      <c r="L11" s="69"/>
      <c r="M11" s="69"/>
    </row>
    <row r="12" spans="1:16" x14ac:dyDescent="0.25">
      <c r="A12" s="72">
        <v>42152</v>
      </c>
      <c r="B12" s="73" t="s">
        <v>175</v>
      </c>
      <c r="C12" s="74" t="s">
        <v>176</v>
      </c>
      <c r="D12" s="75">
        <v>0.88680555555555551</v>
      </c>
      <c r="E12" s="80">
        <v>0.90833333333333333</v>
      </c>
      <c r="F12" s="77">
        <v>16.8</v>
      </c>
      <c r="G12" s="78">
        <v>7.6</v>
      </c>
      <c r="H12" s="79">
        <v>141</v>
      </c>
      <c r="I12" s="77">
        <v>1</v>
      </c>
      <c r="J12" s="77">
        <v>9.9</v>
      </c>
      <c r="K12" s="69"/>
      <c r="L12" s="69"/>
      <c r="M12" s="69"/>
    </row>
    <row r="13" spans="1:16" x14ac:dyDescent="0.25">
      <c r="A13" s="72">
        <v>42152</v>
      </c>
      <c r="B13" s="73" t="s">
        <v>177</v>
      </c>
      <c r="C13" s="74" t="s">
        <v>178</v>
      </c>
      <c r="D13" s="75">
        <v>0.87847222222222221</v>
      </c>
      <c r="E13" s="80">
        <v>0.89930555555555547</v>
      </c>
      <c r="F13" s="77">
        <v>16.7</v>
      </c>
      <c r="G13" s="78">
        <v>7.7</v>
      </c>
      <c r="H13" s="79">
        <v>138</v>
      </c>
      <c r="I13" s="77">
        <v>1.2</v>
      </c>
      <c r="J13" s="77">
        <v>9.8000000000000007</v>
      </c>
      <c r="K13" s="69"/>
      <c r="L13" s="69"/>
      <c r="M13" s="69"/>
    </row>
    <row r="14" spans="1:16" x14ac:dyDescent="0.25">
      <c r="A14" s="72">
        <v>42152</v>
      </c>
      <c r="B14" s="73" t="s">
        <v>179</v>
      </c>
      <c r="C14" s="74" t="s">
        <v>180</v>
      </c>
      <c r="D14" s="75">
        <v>0.87847222222222221</v>
      </c>
      <c r="E14" s="80">
        <v>0.90277777777777779</v>
      </c>
      <c r="F14" s="77">
        <v>16.7</v>
      </c>
      <c r="G14" s="78">
        <v>7.7</v>
      </c>
      <c r="H14" s="79">
        <v>138</v>
      </c>
      <c r="I14" s="77">
        <v>1.2</v>
      </c>
      <c r="J14" s="77">
        <v>9.8000000000000007</v>
      </c>
      <c r="K14" s="69"/>
      <c r="L14" s="69"/>
      <c r="M14" s="69"/>
    </row>
    <row r="15" spans="1:16" x14ac:dyDescent="0.25">
      <c r="A15" s="72">
        <v>42153</v>
      </c>
      <c r="B15" s="73" t="s">
        <v>15</v>
      </c>
      <c r="C15" s="74" t="s">
        <v>17</v>
      </c>
      <c r="D15" s="75">
        <v>0.85624999999999996</v>
      </c>
      <c r="E15" s="80">
        <v>0.875</v>
      </c>
      <c r="F15" s="77">
        <v>18.399999999999999</v>
      </c>
      <c r="G15" s="78">
        <v>7.64</v>
      </c>
      <c r="H15" s="79">
        <v>140</v>
      </c>
      <c r="I15" s="77">
        <v>1.1000000000000001</v>
      </c>
      <c r="J15" s="77">
        <v>9.9600000000000009</v>
      </c>
      <c r="K15" s="69"/>
      <c r="L15" s="69"/>
      <c r="M15" s="69"/>
    </row>
    <row r="16" spans="1:16" x14ac:dyDescent="0.25">
      <c r="A16" s="72">
        <v>42153</v>
      </c>
      <c r="B16" s="73" t="s">
        <v>19</v>
      </c>
      <c r="C16" s="74" t="s">
        <v>20</v>
      </c>
      <c r="D16" s="75">
        <v>0.8569444444444444</v>
      </c>
      <c r="E16" s="80">
        <v>0.87638888888888899</v>
      </c>
      <c r="F16" s="77">
        <v>18.399999999999999</v>
      </c>
      <c r="G16" s="78">
        <v>7.64</v>
      </c>
      <c r="H16" s="79">
        <v>140</v>
      </c>
      <c r="I16" s="77">
        <v>1.1000000000000001</v>
      </c>
      <c r="J16" s="77">
        <v>9.9600000000000009</v>
      </c>
      <c r="K16" s="69"/>
      <c r="L16" s="69"/>
      <c r="M16" s="69"/>
    </row>
    <row r="17" spans="1:10" s="69" customFormat="1" x14ac:dyDescent="0.25">
      <c r="A17" s="72">
        <v>42153</v>
      </c>
      <c r="B17" s="73" t="s">
        <v>21</v>
      </c>
      <c r="C17" s="74" t="s">
        <v>22</v>
      </c>
      <c r="D17" s="75">
        <v>0.89444444444444449</v>
      </c>
      <c r="E17" s="80">
        <v>0.91527777777777775</v>
      </c>
      <c r="F17" s="77">
        <v>17.899999999999999</v>
      </c>
      <c r="G17" s="78">
        <v>7.67</v>
      </c>
      <c r="H17" s="79">
        <v>134</v>
      </c>
      <c r="I17" s="77">
        <v>1.3</v>
      </c>
      <c r="J17" s="77">
        <v>9.6</v>
      </c>
    </row>
    <row r="18" spans="1:10" s="69" customFormat="1" x14ac:dyDescent="0.25">
      <c r="A18" s="72">
        <v>42153</v>
      </c>
      <c r="B18" s="73" t="s">
        <v>27</v>
      </c>
      <c r="C18" s="74" t="s">
        <v>28</v>
      </c>
      <c r="D18" s="75">
        <v>0.89375000000000004</v>
      </c>
      <c r="E18" s="80">
        <v>0.9145833333333333</v>
      </c>
      <c r="F18" s="77">
        <v>17.899999999999999</v>
      </c>
      <c r="G18" s="78">
        <v>7.67</v>
      </c>
      <c r="H18" s="79">
        <v>134</v>
      </c>
      <c r="I18" s="77">
        <v>1.3</v>
      </c>
      <c r="J18" s="77">
        <v>9.6</v>
      </c>
    </row>
    <row r="19" spans="1:10" s="69" customFormat="1" x14ac:dyDescent="0.25">
      <c r="A19" s="72">
        <v>42155</v>
      </c>
      <c r="B19" s="73" t="s">
        <v>258</v>
      </c>
      <c r="C19" s="74" t="s">
        <v>259</v>
      </c>
      <c r="D19" s="75">
        <v>0.83472222222222225</v>
      </c>
      <c r="E19" s="80">
        <v>0.87638888888888899</v>
      </c>
      <c r="F19" s="77">
        <v>17.7</v>
      </c>
      <c r="G19" s="78">
        <v>7.6</v>
      </c>
      <c r="H19" s="79">
        <v>138</v>
      </c>
      <c r="I19" s="77">
        <v>1.9</v>
      </c>
      <c r="J19" s="77">
        <v>9.5</v>
      </c>
    </row>
    <row r="20" spans="1:10" s="69" customFormat="1" x14ac:dyDescent="0.25">
      <c r="A20" s="72">
        <v>42155</v>
      </c>
      <c r="B20" s="73" t="s">
        <v>261</v>
      </c>
      <c r="C20" s="74" t="s">
        <v>262</v>
      </c>
      <c r="D20" s="75">
        <v>0.8354166666666667</v>
      </c>
      <c r="E20" s="80">
        <v>0.87708333333333333</v>
      </c>
      <c r="F20" s="77">
        <v>17.7</v>
      </c>
      <c r="G20" s="78">
        <v>7.6</v>
      </c>
      <c r="H20" s="79">
        <v>138</v>
      </c>
      <c r="I20" s="77">
        <v>1.9</v>
      </c>
      <c r="J20" s="77">
        <v>9.5</v>
      </c>
    </row>
    <row r="21" spans="1:10" s="69" customFormat="1" x14ac:dyDescent="0.25">
      <c r="A21" s="72">
        <v>42155</v>
      </c>
      <c r="B21" s="73" t="s">
        <v>263</v>
      </c>
      <c r="C21" s="74" t="s">
        <v>264</v>
      </c>
      <c r="D21" s="75">
        <v>0.91111111111111109</v>
      </c>
      <c r="E21" s="80">
        <v>0.95833333333333337</v>
      </c>
      <c r="F21" s="77">
        <v>17.8</v>
      </c>
      <c r="G21" s="78">
        <v>7.6</v>
      </c>
      <c r="H21" s="79">
        <v>136</v>
      </c>
      <c r="I21" s="77">
        <v>2.4</v>
      </c>
      <c r="J21" s="77">
        <v>9.6</v>
      </c>
    </row>
    <row r="22" spans="1:10" s="69" customFormat="1" x14ac:dyDescent="0.25">
      <c r="A22" s="72">
        <v>42155</v>
      </c>
      <c r="B22" s="73" t="s">
        <v>274</v>
      </c>
      <c r="C22" s="74" t="s">
        <v>275</v>
      </c>
      <c r="D22" s="75">
        <v>0.91111111111111109</v>
      </c>
      <c r="E22" s="80">
        <v>0.95833333333333337</v>
      </c>
      <c r="F22" s="77">
        <v>17.8</v>
      </c>
      <c r="G22" s="78">
        <v>7.6</v>
      </c>
      <c r="H22" s="79">
        <v>136</v>
      </c>
      <c r="I22" s="77">
        <v>2.4</v>
      </c>
      <c r="J22" s="77">
        <v>9.6</v>
      </c>
    </row>
    <row r="23" spans="1:10" s="69" customFormat="1" x14ac:dyDescent="0.25">
      <c r="A23" s="72">
        <v>42156</v>
      </c>
      <c r="B23" s="73" t="s">
        <v>279</v>
      </c>
      <c r="C23" s="74" t="s">
        <v>280</v>
      </c>
      <c r="D23" s="75">
        <v>0.85138888888888886</v>
      </c>
      <c r="E23" s="80">
        <v>0.8930555555555556</v>
      </c>
      <c r="F23" s="77">
        <v>16.96</v>
      </c>
      <c r="G23" s="78">
        <v>7.58</v>
      </c>
      <c r="H23" s="79">
        <v>139</v>
      </c>
      <c r="I23" s="77">
        <v>2.7</v>
      </c>
      <c r="J23" s="77">
        <v>9.26</v>
      </c>
    </row>
    <row r="24" spans="1:10" s="69" customFormat="1" x14ac:dyDescent="0.25">
      <c r="A24" s="72">
        <v>42156</v>
      </c>
      <c r="B24" s="73" t="s">
        <v>287</v>
      </c>
      <c r="C24" s="74" t="s">
        <v>288</v>
      </c>
      <c r="D24" s="75">
        <v>0.8520833333333333</v>
      </c>
      <c r="E24" s="80">
        <v>0.89374999999999993</v>
      </c>
      <c r="F24" s="77">
        <v>16.96</v>
      </c>
      <c r="G24" s="78">
        <v>7.58</v>
      </c>
      <c r="H24" s="79">
        <v>139</v>
      </c>
      <c r="I24" s="77">
        <v>2.7</v>
      </c>
      <c r="J24" s="77">
        <v>9.26</v>
      </c>
    </row>
    <row r="25" spans="1:10" s="69" customFormat="1" x14ac:dyDescent="0.25">
      <c r="A25" s="72">
        <v>42157</v>
      </c>
      <c r="B25" s="73" t="s">
        <v>181</v>
      </c>
      <c r="C25" s="74" t="s">
        <v>182</v>
      </c>
      <c r="D25" s="75">
        <v>0.86805555555555558</v>
      </c>
      <c r="E25" s="80">
        <v>0.90972222222222221</v>
      </c>
      <c r="F25" s="77">
        <v>13.47</v>
      </c>
      <c r="G25" s="78">
        <v>7.55</v>
      </c>
      <c r="H25" s="79">
        <v>120</v>
      </c>
      <c r="I25" s="77">
        <v>15.6</v>
      </c>
      <c r="J25" s="77">
        <v>10.97</v>
      </c>
    </row>
    <row r="26" spans="1:10" s="69" customFormat="1" x14ac:dyDescent="0.25">
      <c r="A26" s="72">
        <v>42157</v>
      </c>
      <c r="B26" s="73" t="s">
        <v>183</v>
      </c>
      <c r="C26" s="74" t="s">
        <v>184</v>
      </c>
      <c r="D26" s="75">
        <v>0.86805555555555558</v>
      </c>
      <c r="E26" s="80">
        <v>0.90972222222222221</v>
      </c>
      <c r="F26" s="77">
        <v>13.47</v>
      </c>
      <c r="G26" s="78">
        <v>7.55</v>
      </c>
      <c r="H26" s="79">
        <v>120</v>
      </c>
      <c r="I26" s="77">
        <v>15.6</v>
      </c>
      <c r="J26" s="77">
        <v>10.97</v>
      </c>
    </row>
    <row r="27" spans="1:10" s="69" customFormat="1" x14ac:dyDescent="0.25">
      <c r="A27" s="72">
        <v>42157</v>
      </c>
      <c r="B27" s="73" t="s">
        <v>185</v>
      </c>
      <c r="C27" s="74" t="s">
        <v>186</v>
      </c>
      <c r="D27" s="75">
        <v>0.93680555555555556</v>
      </c>
      <c r="E27" s="80">
        <v>0.9784722222222223</v>
      </c>
      <c r="F27" s="77">
        <v>13.46</v>
      </c>
      <c r="G27" s="78">
        <v>7.57</v>
      </c>
      <c r="H27" s="79">
        <v>119</v>
      </c>
      <c r="I27" s="77">
        <v>10.8</v>
      </c>
      <c r="J27" s="77">
        <v>10.8</v>
      </c>
    </row>
    <row r="28" spans="1:10" s="69" customFormat="1" x14ac:dyDescent="0.25">
      <c r="A28" s="72">
        <v>42157</v>
      </c>
      <c r="B28" s="73" t="s">
        <v>187</v>
      </c>
      <c r="C28" s="74" t="s">
        <v>188</v>
      </c>
      <c r="D28" s="75">
        <v>0.93680555555555556</v>
      </c>
      <c r="E28" s="80">
        <v>0.9784722222222223</v>
      </c>
      <c r="F28" s="77">
        <v>13.46</v>
      </c>
      <c r="G28" s="78">
        <v>7.57</v>
      </c>
      <c r="H28" s="79">
        <v>119</v>
      </c>
      <c r="I28" s="77">
        <v>10.8</v>
      </c>
      <c r="J28" s="77">
        <v>10.8</v>
      </c>
    </row>
    <row r="29" spans="1:10" s="69" customFormat="1" x14ac:dyDescent="0.25">
      <c r="A29" s="72">
        <v>42158</v>
      </c>
      <c r="B29" s="73" t="s">
        <v>290</v>
      </c>
      <c r="C29" s="74" t="s">
        <v>291</v>
      </c>
      <c r="D29" s="75">
        <v>0.85972222222222228</v>
      </c>
      <c r="E29" s="80">
        <v>0.90138888888888891</v>
      </c>
      <c r="F29" s="77">
        <v>12.69</v>
      </c>
      <c r="G29" s="78">
        <v>7.3</v>
      </c>
      <c r="H29" s="79">
        <v>104</v>
      </c>
      <c r="I29" s="77">
        <v>6.2</v>
      </c>
      <c r="J29" s="77">
        <v>11.3</v>
      </c>
    </row>
    <row r="30" spans="1:10" s="69" customFormat="1" x14ac:dyDescent="0.25">
      <c r="A30" s="72">
        <v>42158</v>
      </c>
      <c r="B30" s="73" t="s">
        <v>297</v>
      </c>
      <c r="C30" s="74" t="s">
        <v>298</v>
      </c>
      <c r="D30" s="75">
        <v>0.85972222222222228</v>
      </c>
      <c r="E30" s="80">
        <v>0.90138888888888891</v>
      </c>
      <c r="F30" s="77">
        <v>12.69</v>
      </c>
      <c r="G30" s="78">
        <v>7.3</v>
      </c>
      <c r="H30" s="79">
        <v>104</v>
      </c>
      <c r="I30" s="77">
        <v>6.2</v>
      </c>
      <c r="J30" s="77">
        <v>11.3</v>
      </c>
    </row>
    <row r="31" spans="1:10" s="69" customFormat="1" x14ac:dyDescent="0.25">
      <c r="A31" s="72">
        <v>42158</v>
      </c>
      <c r="B31" s="73" t="s">
        <v>301</v>
      </c>
      <c r="C31" s="74" t="s">
        <v>302</v>
      </c>
      <c r="D31" s="75">
        <v>0.92152777777777772</v>
      </c>
      <c r="E31" s="80">
        <v>0.96319444444444446</v>
      </c>
      <c r="F31" s="77">
        <v>12.58</v>
      </c>
      <c r="G31" s="78">
        <v>7.58</v>
      </c>
      <c r="H31" s="79">
        <v>102</v>
      </c>
      <c r="I31" s="77">
        <v>7.5</v>
      </c>
      <c r="J31" s="77">
        <v>11.42</v>
      </c>
    </row>
    <row r="32" spans="1:10" s="69" customFormat="1" x14ac:dyDescent="0.25">
      <c r="A32" s="72">
        <v>42158</v>
      </c>
      <c r="B32" s="73" t="s">
        <v>307</v>
      </c>
      <c r="C32" s="74" t="s">
        <v>308</v>
      </c>
      <c r="D32" s="75">
        <v>0.92152777777777772</v>
      </c>
      <c r="E32" s="80">
        <v>0.96319444444444446</v>
      </c>
      <c r="F32" s="77">
        <v>12.58</v>
      </c>
      <c r="G32" s="78">
        <v>7.58</v>
      </c>
      <c r="H32" s="79">
        <v>102</v>
      </c>
      <c r="I32" s="77">
        <v>7.5</v>
      </c>
      <c r="J32" s="77">
        <v>11.42</v>
      </c>
    </row>
    <row r="33" spans="1:10" s="69" customFormat="1" x14ac:dyDescent="0.25">
      <c r="A33" s="72">
        <v>42159</v>
      </c>
      <c r="B33" s="73" t="s">
        <v>189</v>
      </c>
      <c r="C33" s="74" t="s">
        <v>190</v>
      </c>
      <c r="D33" s="75">
        <v>0.79166666666666663</v>
      </c>
      <c r="E33" s="80">
        <v>0.83333333333333337</v>
      </c>
      <c r="F33" s="77">
        <v>11.92</v>
      </c>
      <c r="G33" s="78">
        <v>7.44</v>
      </c>
      <c r="H33" s="79">
        <v>92</v>
      </c>
      <c r="I33" s="77">
        <v>4.3</v>
      </c>
      <c r="J33" s="77">
        <v>11.08</v>
      </c>
    </row>
    <row r="34" spans="1:10" s="69" customFormat="1" x14ac:dyDescent="0.25">
      <c r="A34" s="72">
        <v>42159</v>
      </c>
      <c r="B34" s="73" t="s">
        <v>191</v>
      </c>
      <c r="C34" s="74" t="s">
        <v>192</v>
      </c>
      <c r="D34" s="75">
        <v>0.79166666666666663</v>
      </c>
      <c r="E34" s="80">
        <v>0.83333333333333337</v>
      </c>
      <c r="F34" s="77">
        <v>11.92</v>
      </c>
      <c r="G34" s="78">
        <v>7.44</v>
      </c>
      <c r="H34" s="79">
        <v>92</v>
      </c>
      <c r="I34" s="77">
        <v>4.3</v>
      </c>
      <c r="J34" s="77">
        <v>11.08</v>
      </c>
    </row>
    <row r="35" spans="1:10" s="69" customFormat="1" x14ac:dyDescent="0.25">
      <c r="A35" s="72">
        <v>42159</v>
      </c>
      <c r="B35" s="73" t="s">
        <v>193</v>
      </c>
      <c r="C35" s="74" t="s">
        <v>194</v>
      </c>
      <c r="D35" s="75">
        <v>0.84861111111111109</v>
      </c>
      <c r="E35" s="80">
        <v>0.89027777777777783</v>
      </c>
      <c r="F35" s="77">
        <v>11.73</v>
      </c>
      <c r="G35" s="78">
        <v>7.54</v>
      </c>
      <c r="H35" s="79">
        <v>96</v>
      </c>
      <c r="I35" s="77">
        <v>5.5</v>
      </c>
      <c r="J35" s="77">
        <v>11.05</v>
      </c>
    </row>
    <row r="36" spans="1:10" s="69" customFormat="1" x14ac:dyDescent="0.25">
      <c r="A36" s="72">
        <v>42159</v>
      </c>
      <c r="B36" s="73" t="s">
        <v>195</v>
      </c>
      <c r="C36" s="74" t="s">
        <v>196</v>
      </c>
      <c r="D36" s="75">
        <v>0.84861111111111109</v>
      </c>
      <c r="E36" s="80">
        <v>0.89027777777777783</v>
      </c>
      <c r="F36" s="77">
        <v>11.73</v>
      </c>
      <c r="G36" s="78">
        <v>7.57</v>
      </c>
      <c r="H36" s="79">
        <v>96</v>
      </c>
      <c r="I36" s="77">
        <v>5.5</v>
      </c>
      <c r="J36" s="77">
        <v>11.08</v>
      </c>
    </row>
    <row r="37" spans="1:10" s="69" customFormat="1" x14ac:dyDescent="0.25">
      <c r="A37" s="72">
        <v>42160</v>
      </c>
      <c r="B37" s="73" t="s">
        <v>309</v>
      </c>
      <c r="C37" s="74" t="s">
        <v>310</v>
      </c>
      <c r="D37" s="81">
        <v>0.83472222222222225</v>
      </c>
      <c r="E37" s="80">
        <v>0.87638888888888899</v>
      </c>
      <c r="F37" s="82">
        <v>12.87</v>
      </c>
      <c r="G37" s="83">
        <v>7</v>
      </c>
      <c r="H37" s="73">
        <v>97</v>
      </c>
      <c r="I37" s="82">
        <v>3.1</v>
      </c>
      <c r="J37" s="82">
        <v>11.28</v>
      </c>
    </row>
    <row r="38" spans="1:10" s="69" customFormat="1" x14ac:dyDescent="0.25">
      <c r="A38" s="72">
        <v>42160</v>
      </c>
      <c r="B38" s="73" t="s">
        <v>314</v>
      </c>
      <c r="C38" s="74" t="s">
        <v>315</v>
      </c>
      <c r="D38" s="81">
        <v>0.83472222222222225</v>
      </c>
      <c r="E38" s="80">
        <v>0.87638888888888899</v>
      </c>
      <c r="F38" s="82">
        <v>12.87</v>
      </c>
      <c r="G38" s="83">
        <v>7</v>
      </c>
      <c r="H38" s="73">
        <v>97</v>
      </c>
      <c r="I38" s="82">
        <v>3.1</v>
      </c>
      <c r="J38" s="82">
        <v>11.28</v>
      </c>
    </row>
    <row r="39" spans="1:10" s="69" customFormat="1" x14ac:dyDescent="0.25">
      <c r="A39" s="72">
        <v>42160</v>
      </c>
      <c r="B39" s="73" t="s">
        <v>318</v>
      </c>
      <c r="C39" s="74" t="s">
        <v>319</v>
      </c>
      <c r="D39" s="81">
        <v>0.8881944444444444</v>
      </c>
      <c r="E39" s="80">
        <v>0.92986111111111114</v>
      </c>
      <c r="F39" s="82">
        <v>12.87</v>
      </c>
      <c r="G39" s="83">
        <v>7.19</v>
      </c>
      <c r="H39" s="73">
        <v>95</v>
      </c>
      <c r="I39" s="82">
        <v>2.9</v>
      </c>
      <c r="J39" s="82">
        <v>11.27</v>
      </c>
    </row>
    <row r="40" spans="1:10" s="69" customFormat="1" x14ac:dyDescent="0.25">
      <c r="A40" s="72">
        <v>42160</v>
      </c>
      <c r="B40" s="73" t="s">
        <v>325</v>
      </c>
      <c r="C40" s="74" t="s">
        <v>326</v>
      </c>
      <c r="D40" s="81">
        <v>0.8881944444444444</v>
      </c>
      <c r="E40" s="80">
        <v>0.92986111111111114</v>
      </c>
      <c r="F40" s="82">
        <v>12.87</v>
      </c>
      <c r="G40" s="83">
        <v>7.19</v>
      </c>
      <c r="H40" s="73">
        <v>95</v>
      </c>
      <c r="I40" s="82">
        <v>2.9</v>
      </c>
      <c r="J40" s="82">
        <v>11.27</v>
      </c>
    </row>
    <row r="41" spans="1:10" s="69" customFormat="1" x14ac:dyDescent="0.25">
      <c r="A41" s="72">
        <v>42164</v>
      </c>
      <c r="B41" s="73" t="s">
        <v>331</v>
      </c>
      <c r="C41" s="74" t="s">
        <v>332</v>
      </c>
      <c r="D41" s="81">
        <v>0.84375</v>
      </c>
      <c r="E41" s="80">
        <v>0.87222222222222223</v>
      </c>
      <c r="F41" s="82">
        <v>14.64</v>
      </c>
      <c r="G41" s="83">
        <v>7.18</v>
      </c>
      <c r="H41" s="73">
        <v>107</v>
      </c>
      <c r="I41" s="82">
        <v>0.4</v>
      </c>
      <c r="J41" s="82">
        <v>10.59</v>
      </c>
    </row>
    <row r="42" spans="1:10" s="69" customFormat="1" x14ac:dyDescent="0.25">
      <c r="A42" s="72">
        <v>42164</v>
      </c>
      <c r="B42" s="73" t="s">
        <v>333</v>
      </c>
      <c r="C42" s="74" t="s">
        <v>334</v>
      </c>
      <c r="D42" s="81">
        <v>0.84375</v>
      </c>
      <c r="E42" s="80">
        <v>0.87222222222222223</v>
      </c>
      <c r="F42" s="82">
        <v>14.64</v>
      </c>
      <c r="G42" s="83">
        <v>7.18</v>
      </c>
      <c r="H42" s="73">
        <v>107</v>
      </c>
      <c r="I42" s="82">
        <v>0.4</v>
      </c>
      <c r="J42" s="82">
        <v>10.5</v>
      </c>
    </row>
    <row r="43" spans="1:10" s="69" customFormat="1" x14ac:dyDescent="0.25">
      <c r="A43" s="72">
        <v>42164</v>
      </c>
      <c r="B43" s="73" t="s">
        <v>335</v>
      </c>
      <c r="C43" s="74" t="s">
        <v>336</v>
      </c>
      <c r="D43" s="81">
        <v>0.89930555555555558</v>
      </c>
      <c r="E43" s="80">
        <v>0.93680555555555556</v>
      </c>
      <c r="F43" s="82">
        <v>14.58</v>
      </c>
      <c r="G43" s="83">
        <v>7.56</v>
      </c>
      <c r="H43" s="73">
        <v>16</v>
      </c>
      <c r="I43" s="82">
        <v>0.30000000000000004</v>
      </c>
      <c r="J43" s="82">
        <v>10.8</v>
      </c>
    </row>
    <row r="44" spans="1:10" s="69" customFormat="1" x14ac:dyDescent="0.25">
      <c r="A44" s="72">
        <v>42164</v>
      </c>
      <c r="B44" s="73" t="s">
        <v>337</v>
      </c>
      <c r="C44" s="74" t="s">
        <v>338</v>
      </c>
      <c r="D44" s="81">
        <v>0.89930555555555558</v>
      </c>
      <c r="E44" s="80">
        <v>0.93680555555555556</v>
      </c>
      <c r="F44" s="82">
        <v>14.58</v>
      </c>
      <c r="G44" s="83">
        <v>7.56</v>
      </c>
      <c r="H44" s="73">
        <v>16</v>
      </c>
      <c r="I44" s="82">
        <v>0.30000000000000004</v>
      </c>
      <c r="J44" s="82">
        <v>10.8</v>
      </c>
    </row>
    <row r="45" spans="1:10" s="69" customFormat="1" x14ac:dyDescent="0.25">
      <c r="A45" s="72">
        <v>42164</v>
      </c>
      <c r="B45" s="73" t="s">
        <v>339</v>
      </c>
      <c r="C45" s="74" t="s">
        <v>340</v>
      </c>
      <c r="D45" s="81">
        <v>0.97638888888888886</v>
      </c>
      <c r="E45" s="80">
        <v>0.99861111111111101</v>
      </c>
      <c r="F45" s="82">
        <v>14.69</v>
      </c>
      <c r="G45" s="83">
        <v>7.54</v>
      </c>
      <c r="H45" s="73">
        <v>103</v>
      </c>
      <c r="I45" s="82">
        <v>0.30000000000000004</v>
      </c>
      <c r="J45" s="82">
        <v>10.56</v>
      </c>
    </row>
    <row r="46" spans="1:10" s="69" customFormat="1" x14ac:dyDescent="0.25">
      <c r="A46" s="72">
        <v>42164</v>
      </c>
      <c r="B46" s="73" t="s">
        <v>344</v>
      </c>
      <c r="C46" s="74" t="s">
        <v>345</v>
      </c>
      <c r="D46" s="81">
        <v>0.97638888888888886</v>
      </c>
      <c r="E46" s="80">
        <v>0.99861111111111101</v>
      </c>
      <c r="F46" s="82">
        <v>14.69</v>
      </c>
      <c r="G46" s="83">
        <v>7.54</v>
      </c>
      <c r="H46" s="73">
        <v>103</v>
      </c>
      <c r="I46" s="82">
        <v>0.30000000000000004</v>
      </c>
      <c r="J46" s="82">
        <v>10.56</v>
      </c>
    </row>
    <row r="47" spans="1:10" s="69" customFormat="1" x14ac:dyDescent="0.25">
      <c r="A47" s="72">
        <v>42165</v>
      </c>
      <c r="B47" s="73" t="s">
        <v>197</v>
      </c>
      <c r="C47" s="74" t="s">
        <v>198</v>
      </c>
      <c r="D47" s="81">
        <v>0.8833333333333333</v>
      </c>
      <c r="E47" s="80">
        <v>0.91111111111111109</v>
      </c>
      <c r="F47" s="82">
        <v>15.46</v>
      </c>
      <c r="G47" s="83">
        <v>6.94</v>
      </c>
      <c r="H47" s="73">
        <v>124</v>
      </c>
      <c r="I47" s="82">
        <v>4.0999999999999996</v>
      </c>
      <c r="J47" s="82">
        <v>10.16</v>
      </c>
    </row>
    <row r="48" spans="1:10" s="69" customFormat="1" x14ac:dyDescent="0.25">
      <c r="A48" s="72">
        <v>42165</v>
      </c>
      <c r="B48" s="73" t="s">
        <v>202</v>
      </c>
      <c r="C48" s="74" t="s">
        <v>203</v>
      </c>
      <c r="D48" s="81">
        <v>0.8833333333333333</v>
      </c>
      <c r="E48" s="80">
        <v>0.91111111111111109</v>
      </c>
      <c r="F48" s="82">
        <v>15.46</v>
      </c>
      <c r="G48" s="83">
        <v>6.64</v>
      </c>
      <c r="H48" s="73">
        <v>124</v>
      </c>
      <c r="I48" s="82">
        <v>4.0999999999999996</v>
      </c>
      <c r="J48" s="82">
        <v>10.16</v>
      </c>
    </row>
    <row r="49" spans="1:10" s="69" customFormat="1" x14ac:dyDescent="0.25">
      <c r="A49" s="72">
        <v>42165</v>
      </c>
      <c r="B49" s="73" t="s">
        <v>206</v>
      </c>
      <c r="C49" s="74" t="s">
        <v>207</v>
      </c>
      <c r="D49" s="81">
        <v>0.92986111111111114</v>
      </c>
      <c r="E49" s="80">
        <v>0.95416666666666661</v>
      </c>
      <c r="F49" s="82">
        <v>15.56</v>
      </c>
      <c r="G49" s="83">
        <v>7.49</v>
      </c>
      <c r="H49" s="73">
        <v>115</v>
      </c>
      <c r="I49" s="82">
        <v>3.7</v>
      </c>
      <c r="J49" s="82">
        <v>10.39</v>
      </c>
    </row>
    <row r="50" spans="1:10" s="69" customFormat="1" x14ac:dyDescent="0.25">
      <c r="A50" s="72">
        <v>42165</v>
      </c>
      <c r="B50" s="73" t="s">
        <v>212</v>
      </c>
      <c r="C50" s="74" t="s">
        <v>213</v>
      </c>
      <c r="D50" s="81">
        <v>0.92986111111111114</v>
      </c>
      <c r="E50" s="80">
        <v>0.95416666666666661</v>
      </c>
      <c r="F50" s="82">
        <v>15.56</v>
      </c>
      <c r="G50" s="83">
        <v>7.49</v>
      </c>
      <c r="H50" s="73">
        <v>115</v>
      </c>
      <c r="I50" s="82">
        <v>3.7</v>
      </c>
      <c r="J50" s="82">
        <v>10.39</v>
      </c>
    </row>
    <row r="51" spans="1:10" s="69" customFormat="1" x14ac:dyDescent="0.25">
      <c r="A51" s="72">
        <v>42166</v>
      </c>
      <c r="B51" s="73" t="s">
        <v>346</v>
      </c>
      <c r="C51" s="74" t="s">
        <v>347</v>
      </c>
      <c r="D51" s="81">
        <v>0.85069444444444442</v>
      </c>
      <c r="E51" s="80">
        <v>0.8833333333333333</v>
      </c>
      <c r="F51" s="82">
        <v>15.88</v>
      </c>
      <c r="G51" s="83">
        <v>7.16</v>
      </c>
      <c r="H51" s="73">
        <v>116</v>
      </c>
      <c r="I51" s="82">
        <v>9</v>
      </c>
      <c r="J51" s="82">
        <v>10.39</v>
      </c>
    </row>
    <row r="52" spans="1:10" s="69" customFormat="1" x14ac:dyDescent="0.25">
      <c r="A52" s="72">
        <v>42166</v>
      </c>
      <c r="B52" s="73" t="s">
        <v>350</v>
      </c>
      <c r="C52" s="74" t="s">
        <v>351</v>
      </c>
      <c r="D52" s="81">
        <v>0.85069444444444442</v>
      </c>
      <c r="E52" s="80">
        <v>0.8833333333333333</v>
      </c>
      <c r="F52" s="82">
        <v>15.88</v>
      </c>
      <c r="G52" s="83">
        <v>7.16</v>
      </c>
      <c r="H52" s="73">
        <v>116</v>
      </c>
      <c r="I52" s="82">
        <v>9</v>
      </c>
      <c r="J52" s="82">
        <v>10.39</v>
      </c>
    </row>
    <row r="53" spans="1:10" s="69" customFormat="1" x14ac:dyDescent="0.25">
      <c r="A53" s="72">
        <v>42166</v>
      </c>
      <c r="B53" s="73" t="s">
        <v>352</v>
      </c>
      <c r="C53" s="74" t="s">
        <v>353</v>
      </c>
      <c r="D53" s="81">
        <v>0.89722222222222225</v>
      </c>
      <c r="E53" s="80">
        <v>0.94444444444444453</v>
      </c>
      <c r="F53" s="82">
        <v>16.079999999999998</v>
      </c>
      <c r="G53" s="83">
        <v>7.62</v>
      </c>
      <c r="H53" s="73">
        <v>114</v>
      </c>
      <c r="I53" s="82">
        <v>4.5999999999999996</v>
      </c>
      <c r="J53" s="82">
        <v>10.72</v>
      </c>
    </row>
    <row r="54" spans="1:10" s="69" customFormat="1" x14ac:dyDescent="0.25">
      <c r="A54" s="72">
        <v>42166</v>
      </c>
      <c r="B54" s="73" t="s">
        <v>356</v>
      </c>
      <c r="C54" s="74" t="s">
        <v>357</v>
      </c>
      <c r="D54" s="81">
        <v>0.89722222222222225</v>
      </c>
      <c r="E54" s="80">
        <v>0.94444444444444453</v>
      </c>
      <c r="F54" s="82">
        <v>16.079999999999998</v>
      </c>
      <c r="G54" s="83">
        <v>7.62</v>
      </c>
      <c r="H54" s="73">
        <v>114</v>
      </c>
      <c r="I54" s="82">
        <v>4.5999999999999996</v>
      </c>
      <c r="J54" s="82">
        <v>10.72</v>
      </c>
    </row>
    <row r="55" spans="1:10" s="69" customFormat="1" x14ac:dyDescent="0.25">
      <c r="A55" s="72">
        <v>42168</v>
      </c>
      <c r="B55" s="73" t="s">
        <v>78</v>
      </c>
      <c r="C55" s="74" t="s">
        <v>79</v>
      </c>
      <c r="D55" s="81">
        <v>0.89027777777777772</v>
      </c>
      <c r="E55" s="80">
        <v>0.91111111111111109</v>
      </c>
      <c r="F55" s="82">
        <v>16.29</v>
      </c>
      <c r="G55" s="83">
        <v>7.08</v>
      </c>
      <c r="H55" s="73">
        <v>100</v>
      </c>
      <c r="I55" s="82">
        <v>0.30000000000000004</v>
      </c>
      <c r="J55" s="82">
        <v>10.4</v>
      </c>
    </row>
    <row r="56" spans="1:10" s="69" customFormat="1" x14ac:dyDescent="0.25">
      <c r="A56" s="72">
        <v>42168</v>
      </c>
      <c r="B56" s="73" t="s">
        <v>80</v>
      </c>
      <c r="C56" s="74" t="s">
        <v>81</v>
      </c>
      <c r="D56" s="81">
        <v>0.89027777777777772</v>
      </c>
      <c r="E56" s="80">
        <v>0.91111111111111109</v>
      </c>
      <c r="F56" s="82">
        <v>16.29</v>
      </c>
      <c r="G56" s="83">
        <v>7.08</v>
      </c>
      <c r="H56" s="73">
        <v>100</v>
      </c>
      <c r="I56" s="82">
        <v>0.30000000000000004</v>
      </c>
      <c r="J56" s="82">
        <v>10.4</v>
      </c>
    </row>
    <row r="57" spans="1:10" s="69" customFormat="1" x14ac:dyDescent="0.25">
      <c r="A57" s="72">
        <v>42168</v>
      </c>
      <c r="B57" s="73" t="s">
        <v>85</v>
      </c>
      <c r="C57" s="74" t="s">
        <v>86</v>
      </c>
      <c r="D57" s="81">
        <v>0.92500000000000004</v>
      </c>
      <c r="E57" s="80">
        <v>0.9458333333333333</v>
      </c>
      <c r="F57" s="82">
        <v>16.29</v>
      </c>
      <c r="G57" s="83">
        <v>7.14</v>
      </c>
      <c r="H57" s="73">
        <v>97</v>
      </c>
      <c r="I57" s="82">
        <v>0.4</v>
      </c>
      <c r="J57" s="82">
        <v>10.63</v>
      </c>
    </row>
    <row r="58" spans="1:10" s="69" customFormat="1" x14ac:dyDescent="0.25">
      <c r="A58" s="72">
        <v>42168</v>
      </c>
      <c r="B58" s="73" t="s">
        <v>87</v>
      </c>
      <c r="C58" s="74" t="s">
        <v>88</v>
      </c>
      <c r="D58" s="81">
        <v>0.92500000000000004</v>
      </c>
      <c r="E58" s="80">
        <v>0.9458333333333333</v>
      </c>
      <c r="F58" s="82">
        <v>16.29</v>
      </c>
      <c r="G58" s="83">
        <v>7.14</v>
      </c>
      <c r="H58" s="73">
        <v>97</v>
      </c>
      <c r="I58" s="82">
        <v>0.4</v>
      </c>
      <c r="J58" s="82">
        <v>10.63</v>
      </c>
    </row>
    <row r="59" spans="1:10" s="69" customFormat="1" x14ac:dyDescent="0.25">
      <c r="A59" s="72">
        <v>42168</v>
      </c>
      <c r="B59" s="73" t="s">
        <v>89</v>
      </c>
      <c r="C59" s="74" t="s">
        <v>90</v>
      </c>
      <c r="D59" s="81">
        <v>0.95833333333333337</v>
      </c>
      <c r="E59" s="80">
        <v>0.98472222222222217</v>
      </c>
      <c r="F59" s="82">
        <v>16.27</v>
      </c>
      <c r="G59" s="83">
        <v>7.3</v>
      </c>
      <c r="H59" s="73">
        <v>97</v>
      </c>
      <c r="I59" s="82">
        <v>1.1000000000000001</v>
      </c>
      <c r="J59" s="82">
        <v>11.1</v>
      </c>
    </row>
    <row r="60" spans="1:10" s="69" customFormat="1" x14ac:dyDescent="0.25">
      <c r="A60" s="72">
        <v>42168</v>
      </c>
      <c r="B60" s="73" t="s">
        <v>91</v>
      </c>
      <c r="C60" s="74" t="s">
        <v>92</v>
      </c>
      <c r="D60" s="81">
        <v>0.95833333333333337</v>
      </c>
      <c r="E60" s="80">
        <v>0.98472222222222217</v>
      </c>
      <c r="F60" s="82">
        <v>16.27</v>
      </c>
      <c r="G60" s="83">
        <v>7.3</v>
      </c>
      <c r="H60" s="73">
        <v>97</v>
      </c>
      <c r="I60" s="82">
        <v>1.1000000000000001</v>
      </c>
      <c r="J60" s="82">
        <v>11.1</v>
      </c>
    </row>
    <row r="61" spans="1:10" s="69" customFormat="1" x14ac:dyDescent="0.25">
      <c r="A61" s="72">
        <v>42169</v>
      </c>
      <c r="B61" s="73" t="s">
        <v>29</v>
      </c>
      <c r="C61" s="74" t="s">
        <v>30</v>
      </c>
      <c r="D61" s="81">
        <v>0.85416666666666663</v>
      </c>
      <c r="E61" s="80">
        <v>0.92986111111111114</v>
      </c>
      <c r="F61" s="82">
        <v>16.64</v>
      </c>
      <c r="G61" s="83">
        <v>7.17</v>
      </c>
      <c r="H61" s="73">
        <v>93</v>
      </c>
      <c r="I61" s="82">
        <v>1.1000000000000001</v>
      </c>
      <c r="J61" s="82">
        <v>10.42</v>
      </c>
    </row>
    <row r="62" spans="1:10" s="69" customFormat="1" x14ac:dyDescent="0.25">
      <c r="A62" s="72">
        <v>42169</v>
      </c>
      <c r="B62" s="73" t="s">
        <v>29</v>
      </c>
      <c r="C62" s="74" t="s">
        <v>31</v>
      </c>
      <c r="D62" s="81">
        <v>0.86111111111111116</v>
      </c>
      <c r="E62" s="80">
        <v>0.92986111111111114</v>
      </c>
      <c r="F62" s="82">
        <v>16.63</v>
      </c>
      <c r="G62" s="83">
        <v>7.11</v>
      </c>
      <c r="H62" s="73">
        <v>92</v>
      </c>
      <c r="I62" s="82">
        <v>1.1000000000000001</v>
      </c>
      <c r="J62" s="82">
        <v>10.45</v>
      </c>
    </row>
    <row r="63" spans="1:10" s="69" customFormat="1" x14ac:dyDescent="0.25">
      <c r="A63" s="72">
        <v>42169</v>
      </c>
      <c r="B63" s="73" t="s">
        <v>93</v>
      </c>
      <c r="C63" s="74" t="s">
        <v>94</v>
      </c>
      <c r="D63" s="81">
        <v>0.87152777777777779</v>
      </c>
      <c r="E63" s="80">
        <v>0.89861111111111114</v>
      </c>
      <c r="F63" s="82">
        <v>16.64</v>
      </c>
      <c r="G63" s="83">
        <v>7.16</v>
      </c>
      <c r="H63" s="73">
        <v>92</v>
      </c>
      <c r="I63" s="82">
        <v>2.2999999999999998</v>
      </c>
      <c r="J63" s="82">
        <v>10.47</v>
      </c>
    </row>
    <row r="64" spans="1:10" s="69" customFormat="1" x14ac:dyDescent="0.25">
      <c r="A64" s="72">
        <v>42169</v>
      </c>
      <c r="B64" s="73" t="s">
        <v>98</v>
      </c>
      <c r="C64" s="74" t="s">
        <v>99</v>
      </c>
      <c r="D64" s="81">
        <v>0.87152777777777779</v>
      </c>
      <c r="E64" s="80">
        <v>0.89861111111111114</v>
      </c>
      <c r="F64" s="82">
        <v>16.64</v>
      </c>
      <c r="G64" s="83">
        <v>7.16</v>
      </c>
      <c r="H64" s="73">
        <v>92</v>
      </c>
      <c r="I64" s="82">
        <v>2.2999999999999998</v>
      </c>
      <c r="J64" s="82">
        <v>10.47</v>
      </c>
    </row>
    <row r="65" spans="1:10" s="69" customFormat="1" x14ac:dyDescent="0.25">
      <c r="A65" s="72">
        <v>42170</v>
      </c>
      <c r="B65" s="73" t="s">
        <v>361</v>
      </c>
      <c r="C65" s="74" t="s">
        <v>362</v>
      </c>
      <c r="D65" s="81">
        <v>0.87013888888888891</v>
      </c>
      <c r="E65" s="80">
        <v>0.89444444444444438</v>
      </c>
      <c r="F65" s="82">
        <v>16.57</v>
      </c>
      <c r="G65" s="83">
        <v>7.11</v>
      </c>
      <c r="H65" s="73">
        <v>95</v>
      </c>
      <c r="I65" s="82">
        <v>1.9</v>
      </c>
      <c r="J65" s="82">
        <v>10.17</v>
      </c>
    </row>
    <row r="66" spans="1:10" s="69" customFormat="1" x14ac:dyDescent="0.25">
      <c r="A66" s="72">
        <v>42170</v>
      </c>
      <c r="B66" s="73" t="s">
        <v>363</v>
      </c>
      <c r="C66" s="74" t="s">
        <v>364</v>
      </c>
      <c r="D66" s="81">
        <v>0.87013888888888891</v>
      </c>
      <c r="E66" s="80">
        <v>0.89444444444444438</v>
      </c>
      <c r="F66" s="82">
        <v>16.57</v>
      </c>
      <c r="G66" s="83">
        <v>7.11</v>
      </c>
      <c r="H66" s="73">
        <v>95</v>
      </c>
      <c r="I66" s="82">
        <v>1.9</v>
      </c>
      <c r="J66" s="82">
        <v>10.17</v>
      </c>
    </row>
    <row r="67" spans="1:10" s="69" customFormat="1" x14ac:dyDescent="0.25">
      <c r="A67" s="72">
        <v>42170</v>
      </c>
      <c r="B67" s="73" t="s">
        <v>367</v>
      </c>
      <c r="C67" s="74" t="s">
        <v>368</v>
      </c>
      <c r="D67" s="81">
        <v>0.90208333333333335</v>
      </c>
      <c r="E67" s="80">
        <v>0.92291666666666661</v>
      </c>
      <c r="F67" s="82">
        <v>16.59</v>
      </c>
      <c r="G67" s="83">
        <v>7.12</v>
      </c>
      <c r="H67" s="73">
        <v>92</v>
      </c>
      <c r="I67" s="82">
        <v>1.6</v>
      </c>
      <c r="J67" s="82">
        <v>10.34</v>
      </c>
    </row>
    <row r="68" spans="1:10" s="69" customFormat="1" x14ac:dyDescent="0.25">
      <c r="A68" s="72">
        <v>42170</v>
      </c>
      <c r="B68" s="73" t="s">
        <v>374</v>
      </c>
      <c r="C68" s="74" t="s">
        <v>375</v>
      </c>
      <c r="D68" s="81">
        <v>0.90208333333333335</v>
      </c>
      <c r="E68" s="80">
        <v>0.92291666666666661</v>
      </c>
      <c r="F68" s="82">
        <v>16.59</v>
      </c>
      <c r="G68" s="83">
        <v>7.12</v>
      </c>
      <c r="H68" s="73">
        <v>92</v>
      </c>
      <c r="I68" s="82">
        <v>1.6</v>
      </c>
      <c r="J68" s="82">
        <v>10.34</v>
      </c>
    </row>
    <row r="69" spans="1:10" s="69" customFormat="1" x14ac:dyDescent="0.25">
      <c r="A69" s="72">
        <v>42171</v>
      </c>
      <c r="B69" s="73" t="s">
        <v>214</v>
      </c>
      <c r="C69" s="74" t="s">
        <v>215</v>
      </c>
      <c r="D69" s="81">
        <v>0.87013888888888891</v>
      </c>
      <c r="E69" s="76">
        <v>0.8965277777777777</v>
      </c>
      <c r="F69" s="82">
        <v>19.5</v>
      </c>
      <c r="G69" s="83">
        <v>7.4</v>
      </c>
      <c r="H69" s="73">
        <v>88</v>
      </c>
      <c r="I69" s="82">
        <v>1.5</v>
      </c>
      <c r="J69" s="82">
        <v>7.82</v>
      </c>
    </row>
    <row r="70" spans="1:10" s="69" customFormat="1" x14ac:dyDescent="0.25">
      <c r="A70" s="72">
        <v>42171</v>
      </c>
      <c r="B70" s="73" t="s">
        <v>216</v>
      </c>
      <c r="C70" s="74" t="s">
        <v>217</v>
      </c>
      <c r="D70" s="81">
        <v>0.87013888888888891</v>
      </c>
      <c r="E70" s="76">
        <v>0.8965277777777777</v>
      </c>
      <c r="F70" s="82">
        <v>19.5</v>
      </c>
      <c r="G70" s="83">
        <v>7.4</v>
      </c>
      <c r="H70" s="73">
        <v>88</v>
      </c>
      <c r="I70" s="82">
        <v>1.5</v>
      </c>
      <c r="J70" s="82">
        <v>7.82</v>
      </c>
    </row>
    <row r="71" spans="1:10" s="69" customFormat="1" x14ac:dyDescent="0.25">
      <c r="A71" s="72">
        <v>42171</v>
      </c>
      <c r="B71" s="73" t="s">
        <v>218</v>
      </c>
      <c r="C71" s="74" t="s">
        <v>219</v>
      </c>
      <c r="D71" s="81">
        <v>0.91666666666666663</v>
      </c>
      <c r="E71" s="76">
        <v>0.95000000000000007</v>
      </c>
      <c r="F71" s="82">
        <v>18.2</v>
      </c>
      <c r="G71" s="83">
        <v>7.36</v>
      </c>
      <c r="H71" s="73">
        <v>73</v>
      </c>
      <c r="I71" s="82">
        <v>1.3</v>
      </c>
      <c r="J71" s="82">
        <v>6.64</v>
      </c>
    </row>
    <row r="72" spans="1:10" s="69" customFormat="1" x14ac:dyDescent="0.25">
      <c r="A72" s="72">
        <v>42171</v>
      </c>
      <c r="B72" s="73" t="s">
        <v>220</v>
      </c>
      <c r="C72" s="74" t="s">
        <v>221</v>
      </c>
      <c r="D72" s="81">
        <v>0.91666666666666663</v>
      </c>
      <c r="E72" s="76">
        <v>0.95000000000000007</v>
      </c>
      <c r="F72" s="82">
        <v>18.2</v>
      </c>
      <c r="G72" s="83">
        <v>7.36</v>
      </c>
      <c r="H72" s="73">
        <v>73</v>
      </c>
      <c r="I72" s="82">
        <v>1.3</v>
      </c>
      <c r="J72" s="82">
        <v>6.64</v>
      </c>
    </row>
    <row r="73" spans="1:10" s="69" customFormat="1" x14ac:dyDescent="0.25">
      <c r="A73" s="72">
        <v>42172</v>
      </c>
      <c r="B73" s="73" t="s">
        <v>100</v>
      </c>
      <c r="C73" s="74" t="s">
        <v>101</v>
      </c>
      <c r="D73" s="81">
        <v>0.8618055555555556</v>
      </c>
      <c r="E73" s="76">
        <v>0.88750000000000007</v>
      </c>
      <c r="F73" s="82">
        <v>18</v>
      </c>
      <c r="G73" s="83">
        <v>7.02</v>
      </c>
      <c r="H73" s="73">
        <v>73</v>
      </c>
      <c r="I73" s="82">
        <v>0.2</v>
      </c>
      <c r="J73" s="82">
        <v>8.02</v>
      </c>
    </row>
    <row r="74" spans="1:10" s="69" customFormat="1" x14ac:dyDescent="0.25">
      <c r="A74" s="72">
        <v>42172</v>
      </c>
      <c r="B74" s="73" t="s">
        <v>103</v>
      </c>
      <c r="C74" s="74" t="s">
        <v>104</v>
      </c>
      <c r="D74" s="81">
        <v>0.8618055555555556</v>
      </c>
      <c r="E74" s="76">
        <v>0.88750000000000007</v>
      </c>
      <c r="F74" s="82">
        <v>18</v>
      </c>
      <c r="G74" s="83">
        <v>7.02</v>
      </c>
      <c r="H74" s="73">
        <v>73</v>
      </c>
      <c r="I74" s="82">
        <v>0.2</v>
      </c>
      <c r="J74" s="82">
        <v>8.02</v>
      </c>
    </row>
    <row r="75" spans="1:10" s="69" customFormat="1" x14ac:dyDescent="0.25">
      <c r="A75" s="72">
        <v>42172</v>
      </c>
      <c r="B75" s="73" t="s">
        <v>107</v>
      </c>
      <c r="C75" s="74" t="s">
        <v>108</v>
      </c>
      <c r="D75" s="81">
        <v>0.90138888888888891</v>
      </c>
      <c r="E75" s="76">
        <v>0.94166666666666676</v>
      </c>
      <c r="F75" s="82">
        <v>17.5</v>
      </c>
      <c r="G75" s="83">
        <v>7.34</v>
      </c>
      <c r="H75" s="73">
        <v>76</v>
      </c>
      <c r="I75" s="82">
        <v>0.30000000000000004</v>
      </c>
      <c r="J75" s="82">
        <v>8.84</v>
      </c>
    </row>
    <row r="76" spans="1:10" s="69" customFormat="1" x14ac:dyDescent="0.25">
      <c r="A76" s="72">
        <v>42172</v>
      </c>
      <c r="B76" s="73" t="s">
        <v>111</v>
      </c>
      <c r="C76" s="74" t="s">
        <v>112</v>
      </c>
      <c r="D76" s="81">
        <v>0.90138888888888891</v>
      </c>
      <c r="E76" s="76">
        <v>0.94166666666666676</v>
      </c>
      <c r="F76" s="82">
        <v>17.5</v>
      </c>
      <c r="G76" s="83">
        <v>7.34</v>
      </c>
      <c r="H76" s="73">
        <v>76</v>
      </c>
      <c r="I76" s="82">
        <v>0.30000000000000004</v>
      </c>
      <c r="J76" s="82">
        <v>8.84</v>
      </c>
    </row>
    <row r="77" spans="1:10" s="69" customFormat="1" x14ac:dyDescent="0.25">
      <c r="A77" s="72">
        <v>42174</v>
      </c>
      <c r="B77" s="73" t="s">
        <v>380</v>
      </c>
      <c r="C77" s="74" t="s">
        <v>381</v>
      </c>
      <c r="D77" s="81">
        <v>0.8569444444444444</v>
      </c>
      <c r="E77" s="76">
        <v>0.88680555555555562</v>
      </c>
      <c r="F77" s="82">
        <v>19</v>
      </c>
      <c r="G77" s="83">
        <v>6.82</v>
      </c>
      <c r="H77" s="73">
        <v>74</v>
      </c>
      <c r="I77" s="84" t="s">
        <v>403</v>
      </c>
      <c r="J77" s="82">
        <v>7.2</v>
      </c>
    </row>
    <row r="78" spans="1:10" s="69" customFormat="1" x14ac:dyDescent="0.25">
      <c r="A78" s="72">
        <v>42174</v>
      </c>
      <c r="B78" s="73" t="s">
        <v>382</v>
      </c>
      <c r="C78" s="74" t="s">
        <v>383</v>
      </c>
      <c r="D78" s="81">
        <v>0.8569444444444444</v>
      </c>
      <c r="E78" s="76">
        <v>0.88680555555555562</v>
      </c>
      <c r="F78" s="82">
        <v>19</v>
      </c>
      <c r="G78" s="83">
        <v>6.82</v>
      </c>
      <c r="H78" s="73">
        <v>74</v>
      </c>
      <c r="I78" s="84" t="s">
        <v>403</v>
      </c>
      <c r="J78" s="82">
        <v>7.2</v>
      </c>
    </row>
    <row r="79" spans="1:10" s="69" customFormat="1" x14ac:dyDescent="0.25">
      <c r="A79" s="72">
        <v>42174</v>
      </c>
      <c r="B79" s="73" t="s">
        <v>384</v>
      </c>
      <c r="C79" s="74" t="s">
        <v>385</v>
      </c>
      <c r="D79" s="81">
        <v>0.89722222222222225</v>
      </c>
      <c r="E79" s="76">
        <v>0.91805555555555562</v>
      </c>
      <c r="F79" s="82">
        <v>19</v>
      </c>
      <c r="G79" s="83">
        <v>7.3</v>
      </c>
      <c r="H79" s="73">
        <v>67</v>
      </c>
      <c r="I79" s="84" t="s">
        <v>403</v>
      </c>
      <c r="J79" s="82">
        <v>6.6</v>
      </c>
    </row>
    <row r="80" spans="1:10" s="69" customFormat="1" x14ac:dyDescent="0.25">
      <c r="A80" s="72">
        <v>42174</v>
      </c>
      <c r="B80" s="73" t="s">
        <v>387</v>
      </c>
      <c r="C80" s="74" t="s">
        <v>388</v>
      </c>
      <c r="D80" s="81">
        <v>0.89722222222222225</v>
      </c>
      <c r="E80" s="76">
        <v>0.91805555555555562</v>
      </c>
      <c r="F80" s="82">
        <v>19</v>
      </c>
      <c r="G80" s="83">
        <v>7.3</v>
      </c>
      <c r="H80" s="73">
        <v>67</v>
      </c>
      <c r="I80" s="84" t="s">
        <v>403</v>
      </c>
      <c r="J80" s="82">
        <v>6.6</v>
      </c>
    </row>
    <row r="81" spans="1:10" s="69" customFormat="1" x14ac:dyDescent="0.25">
      <c r="A81" s="72">
        <v>42175</v>
      </c>
      <c r="B81" s="73" t="s">
        <v>114</v>
      </c>
      <c r="C81" s="74" t="s">
        <v>115</v>
      </c>
      <c r="D81" s="81">
        <v>0.83402777777777781</v>
      </c>
      <c r="E81" s="80">
        <v>0.85486111111111107</v>
      </c>
      <c r="F81" s="82">
        <v>19.7</v>
      </c>
      <c r="G81" s="83">
        <v>6.96</v>
      </c>
      <c r="H81" s="73">
        <v>117</v>
      </c>
      <c r="I81" s="82">
        <v>1.8</v>
      </c>
      <c r="J81" s="82">
        <v>8.06</v>
      </c>
    </row>
    <row r="82" spans="1:10" s="69" customFormat="1" x14ac:dyDescent="0.25">
      <c r="A82" s="72">
        <v>42175</v>
      </c>
      <c r="B82" s="73" t="s">
        <v>117</v>
      </c>
      <c r="C82" s="74" t="s">
        <v>118</v>
      </c>
      <c r="D82" s="81">
        <v>0.83402777777777781</v>
      </c>
      <c r="E82" s="80">
        <v>0.85486111111111107</v>
      </c>
      <c r="F82" s="82">
        <v>19.7</v>
      </c>
      <c r="G82" s="83">
        <v>6.96</v>
      </c>
      <c r="H82" s="73">
        <v>117</v>
      </c>
      <c r="I82" s="82">
        <v>1.8</v>
      </c>
      <c r="J82" s="82">
        <v>8.06</v>
      </c>
    </row>
    <row r="83" spans="1:10" s="69" customFormat="1" x14ac:dyDescent="0.25">
      <c r="A83" s="72">
        <v>42175</v>
      </c>
      <c r="B83" s="73" t="s">
        <v>120</v>
      </c>
      <c r="C83" s="74" t="s">
        <v>121</v>
      </c>
      <c r="D83" s="81">
        <v>0.875</v>
      </c>
      <c r="E83" s="80">
        <v>0.89930555555555547</v>
      </c>
      <c r="F83" s="82">
        <v>19.399999999999999</v>
      </c>
      <c r="G83" s="83">
        <v>7.39</v>
      </c>
      <c r="H83" s="73">
        <v>156</v>
      </c>
      <c r="I83" s="82">
        <v>1.7000000000000002</v>
      </c>
      <c r="J83" s="82">
        <v>9.93</v>
      </c>
    </row>
    <row r="84" spans="1:10" s="69" customFormat="1" x14ac:dyDescent="0.25">
      <c r="A84" s="72">
        <v>42175</v>
      </c>
      <c r="B84" s="73" t="s">
        <v>122</v>
      </c>
      <c r="C84" s="74" t="s">
        <v>123</v>
      </c>
      <c r="D84" s="81">
        <v>0.875</v>
      </c>
      <c r="E84" s="80">
        <v>0.89930555555555547</v>
      </c>
      <c r="F84" s="82">
        <v>19.399999999999999</v>
      </c>
      <c r="G84" s="83">
        <v>7.39</v>
      </c>
      <c r="H84" s="73">
        <v>156</v>
      </c>
      <c r="I84" s="82">
        <v>1.7000000000000002</v>
      </c>
      <c r="J84" s="82">
        <v>9.93</v>
      </c>
    </row>
    <row r="85" spans="1:10" s="69" customFormat="1" x14ac:dyDescent="0.25">
      <c r="A85" s="72">
        <v>42177</v>
      </c>
      <c r="B85" s="73" t="s">
        <v>222</v>
      </c>
      <c r="C85" s="74" t="s">
        <v>223</v>
      </c>
      <c r="D85" s="81">
        <v>0.8520833333333333</v>
      </c>
      <c r="E85" s="76">
        <v>0.89374999999999993</v>
      </c>
      <c r="F85" s="82">
        <v>21</v>
      </c>
      <c r="G85" s="83">
        <v>6.9</v>
      </c>
      <c r="H85" s="73">
        <v>170</v>
      </c>
      <c r="I85" s="82">
        <v>4.2</v>
      </c>
      <c r="J85" s="82">
        <v>9.67</v>
      </c>
    </row>
    <row r="86" spans="1:10" s="69" customFormat="1" x14ac:dyDescent="0.25">
      <c r="A86" s="72">
        <v>42177</v>
      </c>
      <c r="B86" s="73" t="s">
        <v>224</v>
      </c>
      <c r="C86" s="74" t="s">
        <v>225</v>
      </c>
      <c r="D86" s="81">
        <v>0.8520833333333333</v>
      </c>
      <c r="E86" s="76">
        <v>0.89374999999999993</v>
      </c>
      <c r="F86" s="82">
        <v>21</v>
      </c>
      <c r="G86" s="83">
        <v>6.9</v>
      </c>
      <c r="H86" s="73">
        <v>170</v>
      </c>
      <c r="I86" s="82">
        <v>4.2</v>
      </c>
      <c r="J86" s="82">
        <v>9.67</v>
      </c>
    </row>
    <row r="87" spans="1:10" s="69" customFormat="1" x14ac:dyDescent="0.25">
      <c r="A87" s="72">
        <v>42177</v>
      </c>
      <c r="B87" s="73" t="s">
        <v>226</v>
      </c>
      <c r="C87" s="74" t="s">
        <v>227</v>
      </c>
      <c r="D87" s="81">
        <v>0.90833333333333333</v>
      </c>
      <c r="E87" s="76">
        <v>0.95000000000000007</v>
      </c>
      <c r="F87" s="82">
        <v>20.9</v>
      </c>
      <c r="G87" s="83">
        <v>7.38</v>
      </c>
      <c r="H87" s="73">
        <v>99</v>
      </c>
      <c r="I87" s="82">
        <v>6</v>
      </c>
      <c r="J87" s="82">
        <v>6.2</v>
      </c>
    </row>
    <row r="88" spans="1:10" s="69" customFormat="1" x14ac:dyDescent="0.25">
      <c r="A88" s="72">
        <v>42177</v>
      </c>
      <c r="B88" s="73" t="s">
        <v>228</v>
      </c>
      <c r="C88" s="74" t="s">
        <v>229</v>
      </c>
      <c r="D88" s="81">
        <v>0.90833333333333333</v>
      </c>
      <c r="E88" s="76">
        <v>0.95000000000000007</v>
      </c>
      <c r="F88" s="82">
        <v>20.9</v>
      </c>
      <c r="G88" s="83">
        <v>7.38</v>
      </c>
      <c r="H88" s="73">
        <v>99</v>
      </c>
      <c r="I88" s="82">
        <v>6</v>
      </c>
      <c r="J88" s="82">
        <v>6.2</v>
      </c>
    </row>
    <row r="89" spans="1:10" s="69" customFormat="1" x14ac:dyDescent="0.25">
      <c r="A89" s="72">
        <v>42178</v>
      </c>
      <c r="B89" s="73" t="s">
        <v>232</v>
      </c>
      <c r="C89" s="74" t="s">
        <v>233</v>
      </c>
      <c r="D89" s="81">
        <v>0.88194444444444442</v>
      </c>
      <c r="E89" s="76">
        <v>0.92361111111111116</v>
      </c>
      <c r="F89" s="82">
        <v>20</v>
      </c>
      <c r="G89" s="83">
        <v>7.29</v>
      </c>
      <c r="H89" s="73">
        <v>98</v>
      </c>
      <c r="I89" s="82">
        <v>12.1</v>
      </c>
      <c r="J89" s="82">
        <v>6.16</v>
      </c>
    </row>
    <row r="90" spans="1:10" s="69" customFormat="1" x14ac:dyDescent="0.25">
      <c r="A90" s="72">
        <v>42178</v>
      </c>
      <c r="B90" s="73" t="s">
        <v>234</v>
      </c>
      <c r="C90" s="74" t="s">
        <v>235</v>
      </c>
      <c r="D90" s="81">
        <v>0.88194444444444442</v>
      </c>
      <c r="E90" s="76">
        <v>0.92361111111111116</v>
      </c>
      <c r="F90" s="82">
        <v>20</v>
      </c>
      <c r="G90" s="83">
        <v>7.29</v>
      </c>
      <c r="H90" s="73">
        <v>98</v>
      </c>
      <c r="I90" s="82">
        <v>12.1</v>
      </c>
      <c r="J90" s="82">
        <v>6.16</v>
      </c>
    </row>
    <row r="91" spans="1:10" s="69" customFormat="1" x14ac:dyDescent="0.25">
      <c r="A91" s="72">
        <v>42178</v>
      </c>
      <c r="B91" s="73" t="s">
        <v>237</v>
      </c>
      <c r="C91" s="74" t="s">
        <v>238</v>
      </c>
      <c r="D91" s="81">
        <v>0.93611111111111112</v>
      </c>
      <c r="E91" s="76">
        <v>0.97777777777777775</v>
      </c>
      <c r="F91" s="82">
        <v>20</v>
      </c>
      <c r="G91" s="83">
        <v>7.39</v>
      </c>
      <c r="H91" s="73">
        <v>97</v>
      </c>
      <c r="I91" s="82">
        <v>10.6</v>
      </c>
      <c r="J91" s="82">
        <v>6.1</v>
      </c>
    </row>
    <row r="92" spans="1:10" s="69" customFormat="1" x14ac:dyDescent="0.25">
      <c r="A92" s="72">
        <v>42178</v>
      </c>
      <c r="B92" s="73" t="s">
        <v>239</v>
      </c>
      <c r="C92" s="74" t="s">
        <v>240</v>
      </c>
      <c r="D92" s="81">
        <v>0.93611111111111112</v>
      </c>
      <c r="E92" s="76">
        <v>0.97777777777777775</v>
      </c>
      <c r="F92" s="82">
        <v>20</v>
      </c>
      <c r="G92" s="83">
        <v>7.39</v>
      </c>
      <c r="H92" s="73">
        <v>97</v>
      </c>
      <c r="I92" s="82">
        <v>10.6</v>
      </c>
      <c r="J92" s="82">
        <v>6.1</v>
      </c>
    </row>
    <row r="93" spans="1:10" s="69" customFormat="1" x14ac:dyDescent="0.25">
      <c r="A93" s="72">
        <v>42179</v>
      </c>
      <c r="B93" s="73" t="s">
        <v>124</v>
      </c>
      <c r="C93" s="74" t="s">
        <v>125</v>
      </c>
      <c r="D93" s="81">
        <v>0.86597222222222225</v>
      </c>
      <c r="E93" s="76">
        <v>0.90763888888888899</v>
      </c>
      <c r="F93" s="82">
        <v>18.850000000000001</v>
      </c>
      <c r="G93" s="83">
        <v>6.76</v>
      </c>
      <c r="H93" s="73">
        <v>86</v>
      </c>
      <c r="I93" s="83">
        <v>37.9</v>
      </c>
      <c r="J93" s="82">
        <v>13.8</v>
      </c>
    </row>
    <row r="94" spans="1:10" s="69" customFormat="1" x14ac:dyDescent="0.25">
      <c r="A94" s="72">
        <v>42179</v>
      </c>
      <c r="B94" s="73" t="s">
        <v>126</v>
      </c>
      <c r="C94" s="74" t="s">
        <v>127</v>
      </c>
      <c r="D94" s="81">
        <v>0.86597222222222225</v>
      </c>
      <c r="E94" s="76">
        <v>0.90763888888888899</v>
      </c>
      <c r="F94" s="82">
        <v>18.850000000000001</v>
      </c>
      <c r="G94" s="83">
        <v>6.76</v>
      </c>
      <c r="H94" s="73">
        <v>86</v>
      </c>
      <c r="I94" s="83">
        <v>37.9</v>
      </c>
      <c r="J94" s="82">
        <v>13.8</v>
      </c>
    </row>
    <row r="95" spans="1:10" s="69" customFormat="1" x14ac:dyDescent="0.25">
      <c r="A95" s="72">
        <v>42179</v>
      </c>
      <c r="B95" s="73" t="s">
        <v>129</v>
      </c>
      <c r="C95" s="74" t="s">
        <v>130</v>
      </c>
      <c r="D95" s="81">
        <v>0.93055555555555558</v>
      </c>
      <c r="E95" s="76">
        <v>0.97222222222222221</v>
      </c>
      <c r="F95" s="82">
        <v>18.8</v>
      </c>
      <c r="G95" s="83">
        <v>7.16</v>
      </c>
      <c r="H95" s="85">
        <v>85</v>
      </c>
      <c r="I95" s="83">
        <v>36.6</v>
      </c>
      <c r="J95" s="84" t="s">
        <v>403</v>
      </c>
    </row>
    <row r="96" spans="1:10" s="69" customFormat="1" x14ac:dyDescent="0.25">
      <c r="A96" s="72">
        <v>42179</v>
      </c>
      <c r="B96" s="73" t="s">
        <v>131</v>
      </c>
      <c r="C96" s="74" t="s">
        <v>132</v>
      </c>
      <c r="D96" s="81">
        <v>0.93055555555555558</v>
      </c>
      <c r="E96" s="76">
        <v>0.97222222222222221</v>
      </c>
      <c r="F96" s="82">
        <v>18.8</v>
      </c>
      <c r="G96" s="83">
        <v>7.16</v>
      </c>
      <c r="H96" s="85">
        <v>85</v>
      </c>
      <c r="I96" s="83">
        <v>36.6</v>
      </c>
      <c r="J96" s="84" t="s">
        <v>403</v>
      </c>
    </row>
    <row r="97" spans="1:10" s="69" customFormat="1" x14ac:dyDescent="0.25">
      <c r="A97" s="72">
        <v>42180</v>
      </c>
      <c r="B97" s="73" t="s">
        <v>133</v>
      </c>
      <c r="C97" s="74" t="s">
        <v>134</v>
      </c>
      <c r="D97" s="81">
        <v>0.79236111111111107</v>
      </c>
      <c r="E97" s="76">
        <v>0.83750000000000002</v>
      </c>
      <c r="F97" s="82">
        <v>19.14</v>
      </c>
      <c r="G97" s="83">
        <v>7.37</v>
      </c>
      <c r="H97" s="73">
        <v>80</v>
      </c>
      <c r="I97" s="82">
        <v>14.1</v>
      </c>
      <c r="J97" s="84" t="s">
        <v>403</v>
      </c>
    </row>
    <row r="98" spans="1:10" s="69" customFormat="1" x14ac:dyDescent="0.25">
      <c r="A98" s="72">
        <v>42180</v>
      </c>
      <c r="B98" s="73" t="s">
        <v>135</v>
      </c>
      <c r="C98" s="74" t="s">
        <v>136</v>
      </c>
      <c r="D98" s="81">
        <v>0.79236111111111107</v>
      </c>
      <c r="E98" s="76">
        <v>0.83750000000000002</v>
      </c>
      <c r="F98" s="82">
        <v>19.14</v>
      </c>
      <c r="G98" s="83">
        <v>7.37</v>
      </c>
      <c r="H98" s="73">
        <v>80</v>
      </c>
      <c r="I98" s="82">
        <v>14.1</v>
      </c>
      <c r="J98" s="84" t="s">
        <v>403</v>
      </c>
    </row>
    <row r="99" spans="1:10" s="69" customFormat="1" x14ac:dyDescent="0.25">
      <c r="A99" s="72">
        <v>42180</v>
      </c>
      <c r="B99" s="73" t="s">
        <v>137</v>
      </c>
      <c r="C99" s="74" t="s">
        <v>138</v>
      </c>
      <c r="D99" s="81">
        <v>0.8569444444444444</v>
      </c>
      <c r="E99" s="76">
        <v>0.89861111111111114</v>
      </c>
      <c r="F99" s="82">
        <v>19.170000000000002</v>
      </c>
      <c r="G99" s="83">
        <v>7.33</v>
      </c>
      <c r="H99" s="73">
        <v>81</v>
      </c>
      <c r="I99" s="82">
        <v>11</v>
      </c>
      <c r="J99" s="82">
        <v>9.61</v>
      </c>
    </row>
    <row r="100" spans="1:10" s="69" customFormat="1" x14ac:dyDescent="0.25">
      <c r="A100" s="72">
        <v>42180</v>
      </c>
      <c r="B100" s="73" t="s">
        <v>139</v>
      </c>
      <c r="C100" s="74" t="s">
        <v>140</v>
      </c>
      <c r="D100" s="81">
        <v>0.8569444444444444</v>
      </c>
      <c r="E100" s="76">
        <v>0.89861111111111114</v>
      </c>
      <c r="F100" s="82">
        <v>19.170000000000002</v>
      </c>
      <c r="G100" s="83">
        <v>7.33</v>
      </c>
      <c r="H100" s="73">
        <v>81</v>
      </c>
      <c r="I100" s="82">
        <v>11</v>
      </c>
      <c r="J100" s="82">
        <v>9.61</v>
      </c>
    </row>
    <row r="101" spans="1:10" s="69" customFormat="1" x14ac:dyDescent="0.25">
      <c r="A101" s="72">
        <v>42181</v>
      </c>
      <c r="B101" s="73" t="s">
        <v>141</v>
      </c>
      <c r="C101" s="74" t="s">
        <v>142</v>
      </c>
      <c r="D101" s="81">
        <v>0.88541666666666663</v>
      </c>
      <c r="E101" s="76">
        <v>0.92708333333333337</v>
      </c>
      <c r="F101" s="82">
        <v>19.399999999999999</v>
      </c>
      <c r="G101" s="83">
        <v>7.55</v>
      </c>
      <c r="H101" s="73">
        <v>85</v>
      </c>
      <c r="I101" s="82">
        <v>5</v>
      </c>
      <c r="J101" s="82">
        <v>9.43</v>
      </c>
    </row>
    <row r="102" spans="1:10" s="69" customFormat="1" x14ac:dyDescent="0.25">
      <c r="A102" s="72">
        <v>42181</v>
      </c>
      <c r="B102" s="73" t="s">
        <v>146</v>
      </c>
      <c r="C102" s="74" t="s">
        <v>147</v>
      </c>
      <c r="D102" s="81">
        <v>0.88541666666666663</v>
      </c>
      <c r="E102" s="76">
        <v>0.92708333333333337</v>
      </c>
      <c r="F102" s="82">
        <v>19.399999999999999</v>
      </c>
      <c r="G102" s="83">
        <v>7.55</v>
      </c>
      <c r="H102" s="73">
        <v>85</v>
      </c>
      <c r="I102" s="82">
        <v>5</v>
      </c>
      <c r="J102" s="82">
        <v>9.43</v>
      </c>
    </row>
    <row r="103" spans="1:10" s="69" customFormat="1" x14ac:dyDescent="0.25">
      <c r="A103" s="72">
        <v>42181</v>
      </c>
      <c r="B103" s="73" t="s">
        <v>155</v>
      </c>
      <c r="C103" s="74" t="s">
        <v>156</v>
      </c>
      <c r="D103" s="81">
        <v>0.95694444444444449</v>
      </c>
      <c r="E103" s="76">
        <v>0.99652777777777779</v>
      </c>
      <c r="F103" s="82">
        <v>19.329999999999998</v>
      </c>
      <c r="G103" s="83">
        <v>7.5</v>
      </c>
      <c r="H103" s="73">
        <v>85</v>
      </c>
      <c r="I103" s="82">
        <v>5.4</v>
      </c>
      <c r="J103" s="82">
        <v>9.4499999999999993</v>
      </c>
    </row>
    <row r="104" spans="1:10" s="69" customFormat="1" x14ac:dyDescent="0.25">
      <c r="A104" s="72">
        <v>42181</v>
      </c>
      <c r="B104" s="73" t="s">
        <v>32</v>
      </c>
      <c r="C104" s="74" t="s">
        <v>33</v>
      </c>
      <c r="D104" s="81">
        <v>0.95694444444444449</v>
      </c>
      <c r="E104" s="76">
        <v>0.99652777777777779</v>
      </c>
      <c r="F104" s="82">
        <v>19.329999999999998</v>
      </c>
      <c r="G104" s="83">
        <v>7.5</v>
      </c>
      <c r="H104" s="73">
        <v>85</v>
      </c>
      <c r="I104" s="82">
        <v>5.4</v>
      </c>
      <c r="J104" s="82">
        <v>9.4499999999999993</v>
      </c>
    </row>
    <row r="105" spans="1:10" s="69" customFormat="1" x14ac:dyDescent="0.25">
      <c r="A105" s="72">
        <v>42182</v>
      </c>
      <c r="B105" s="73" t="s">
        <v>242</v>
      </c>
      <c r="C105" s="74" t="s">
        <v>243</v>
      </c>
      <c r="D105" s="81">
        <v>0.79166666666666663</v>
      </c>
      <c r="E105" s="76">
        <v>0.83333333333333337</v>
      </c>
      <c r="F105" s="82">
        <v>19.8</v>
      </c>
      <c r="G105" s="83">
        <v>7.53</v>
      </c>
      <c r="H105" s="73">
        <v>86</v>
      </c>
      <c r="I105" s="82">
        <v>3.8</v>
      </c>
      <c r="J105" s="82">
        <v>9.61</v>
      </c>
    </row>
    <row r="106" spans="1:10" s="69" customFormat="1" x14ac:dyDescent="0.25">
      <c r="A106" s="72">
        <v>42182</v>
      </c>
      <c r="B106" s="73" t="s">
        <v>244</v>
      </c>
      <c r="C106" s="74" t="s">
        <v>245</v>
      </c>
      <c r="D106" s="81">
        <v>0.79166666666666663</v>
      </c>
      <c r="E106" s="76">
        <v>0.83333333333333337</v>
      </c>
      <c r="F106" s="82">
        <v>19.8</v>
      </c>
      <c r="G106" s="83">
        <v>7.53</v>
      </c>
      <c r="H106" s="73">
        <v>86</v>
      </c>
      <c r="I106" s="82">
        <v>3.8</v>
      </c>
      <c r="J106" s="82">
        <v>9.61</v>
      </c>
    </row>
    <row r="107" spans="1:10" s="69" customFormat="1" x14ac:dyDescent="0.25">
      <c r="A107" s="72">
        <v>42182</v>
      </c>
      <c r="B107" s="73" t="s">
        <v>246</v>
      </c>
      <c r="C107" s="74" t="s">
        <v>247</v>
      </c>
      <c r="D107" s="81">
        <v>0.84722222222222221</v>
      </c>
      <c r="E107" s="76">
        <v>0.88888888888888884</v>
      </c>
      <c r="F107" s="82">
        <v>19.649999999999999</v>
      </c>
      <c r="G107" s="83">
        <v>7.49</v>
      </c>
      <c r="H107" s="73">
        <v>86</v>
      </c>
      <c r="I107" s="82">
        <v>4.3</v>
      </c>
      <c r="J107" s="82">
        <v>9.67</v>
      </c>
    </row>
    <row r="108" spans="1:10" s="69" customFormat="1" x14ac:dyDescent="0.25">
      <c r="A108" s="72">
        <v>42182</v>
      </c>
      <c r="B108" s="73" t="s">
        <v>248</v>
      </c>
      <c r="C108" s="74" t="s">
        <v>249</v>
      </c>
      <c r="D108" s="81">
        <v>0.84722222222222221</v>
      </c>
      <c r="E108" s="76">
        <v>0.88888888888888884</v>
      </c>
      <c r="F108" s="82">
        <v>19.649999999999999</v>
      </c>
      <c r="G108" s="83">
        <v>7.49</v>
      </c>
      <c r="H108" s="73">
        <v>86</v>
      </c>
      <c r="I108" s="82">
        <v>4.3</v>
      </c>
      <c r="J108" s="82">
        <v>9.67</v>
      </c>
    </row>
    <row r="109" spans="1:10" s="69" customFormat="1" x14ac:dyDescent="0.25">
      <c r="A109" s="72">
        <v>42184</v>
      </c>
      <c r="B109" s="73" t="s">
        <v>40</v>
      </c>
      <c r="C109" s="74" t="s">
        <v>41</v>
      </c>
      <c r="D109" s="81">
        <v>0.82291666666666663</v>
      </c>
      <c r="E109" s="80">
        <v>0.86458333333333337</v>
      </c>
      <c r="F109" s="82">
        <v>16.940000000000001</v>
      </c>
      <c r="G109" s="83">
        <v>7.81</v>
      </c>
      <c r="H109" s="85">
        <v>10</v>
      </c>
      <c r="I109" s="82">
        <v>15</v>
      </c>
      <c r="J109" s="82">
        <v>9.9499999999999993</v>
      </c>
    </row>
    <row r="110" spans="1:10" s="69" customFormat="1" x14ac:dyDescent="0.25">
      <c r="A110" s="72">
        <v>42184</v>
      </c>
      <c r="B110" s="73" t="s">
        <v>43</v>
      </c>
      <c r="C110" s="74" t="s">
        <v>44</v>
      </c>
      <c r="D110" s="81">
        <v>0.82291666666666663</v>
      </c>
      <c r="E110" s="80">
        <v>0.86458333333333337</v>
      </c>
      <c r="F110" s="82">
        <v>16.940000000000001</v>
      </c>
      <c r="G110" s="83">
        <v>7.81</v>
      </c>
      <c r="H110" s="85">
        <v>10</v>
      </c>
      <c r="I110" s="82">
        <v>15</v>
      </c>
      <c r="J110" s="82">
        <v>9.9499999999999993</v>
      </c>
    </row>
    <row r="111" spans="1:10" s="69" customFormat="1" x14ac:dyDescent="0.25">
      <c r="A111" s="72">
        <v>42184</v>
      </c>
      <c r="B111" s="73" t="s">
        <v>45</v>
      </c>
      <c r="C111" s="74" t="s">
        <v>46</v>
      </c>
      <c r="D111" s="81">
        <v>0.88611111111111107</v>
      </c>
      <c r="E111" s="80">
        <v>0.9277777777777777</v>
      </c>
      <c r="F111" s="82">
        <v>16.989999999999998</v>
      </c>
      <c r="G111" s="83">
        <v>7.7</v>
      </c>
      <c r="H111" s="73">
        <v>101</v>
      </c>
      <c r="I111" s="82">
        <v>17.5</v>
      </c>
      <c r="J111" s="82">
        <v>10.23</v>
      </c>
    </row>
    <row r="112" spans="1:10" s="69" customFormat="1" x14ac:dyDescent="0.25">
      <c r="A112" s="72">
        <v>42184</v>
      </c>
      <c r="B112" s="73" t="s">
        <v>47</v>
      </c>
      <c r="C112" s="74" t="s">
        <v>48</v>
      </c>
      <c r="D112" s="81">
        <v>0.88611111111111107</v>
      </c>
      <c r="E112" s="80">
        <v>0.9277777777777777</v>
      </c>
      <c r="F112" s="82">
        <v>16.989999999999998</v>
      </c>
      <c r="G112" s="83">
        <v>7.7</v>
      </c>
      <c r="H112" s="73">
        <v>101</v>
      </c>
      <c r="I112" s="82">
        <v>17.5</v>
      </c>
      <c r="J112" s="82">
        <v>10.23</v>
      </c>
    </row>
    <row r="113" spans="1:13" s="69" customFormat="1" x14ac:dyDescent="0.25">
      <c r="A113" s="72">
        <v>42185</v>
      </c>
      <c r="B113" s="73" t="s">
        <v>49</v>
      </c>
      <c r="C113" s="74" t="s">
        <v>50</v>
      </c>
      <c r="D113" s="81">
        <v>0.85416666666666663</v>
      </c>
      <c r="E113" s="80">
        <v>0.89583333333333337</v>
      </c>
      <c r="F113" s="82">
        <v>17.59</v>
      </c>
      <c r="G113" s="83">
        <v>7.87</v>
      </c>
      <c r="H113" s="73">
        <v>99</v>
      </c>
      <c r="I113" s="82">
        <v>6.5</v>
      </c>
      <c r="J113" s="82">
        <v>9.9499999999999993</v>
      </c>
    </row>
    <row r="114" spans="1:13" s="69" customFormat="1" x14ac:dyDescent="0.25">
      <c r="A114" s="72">
        <v>42185</v>
      </c>
      <c r="B114" s="73" t="s">
        <v>51</v>
      </c>
      <c r="C114" s="74" t="s">
        <v>52</v>
      </c>
      <c r="D114" s="81">
        <v>0.85416666666666663</v>
      </c>
      <c r="E114" s="80">
        <v>0.89583333333333337</v>
      </c>
      <c r="F114" s="82">
        <v>17.59</v>
      </c>
      <c r="G114" s="83">
        <v>7.87</v>
      </c>
      <c r="H114" s="73">
        <v>99</v>
      </c>
      <c r="I114" s="82">
        <v>6.5</v>
      </c>
      <c r="J114" s="82">
        <v>9.9499999999999993</v>
      </c>
    </row>
    <row r="115" spans="1:13" s="69" customFormat="1" x14ac:dyDescent="0.25">
      <c r="A115" s="72">
        <v>42185</v>
      </c>
      <c r="B115" s="73" t="s">
        <v>55</v>
      </c>
      <c r="C115" s="74" t="s">
        <v>56</v>
      </c>
      <c r="D115" s="81">
        <v>0.91874999999999996</v>
      </c>
      <c r="E115" s="80">
        <v>0.9604166666666667</v>
      </c>
      <c r="F115" s="82">
        <v>17.59</v>
      </c>
      <c r="G115" s="83">
        <v>7.9</v>
      </c>
      <c r="H115" s="73">
        <v>99</v>
      </c>
      <c r="I115" s="82">
        <v>6.6</v>
      </c>
      <c r="J115" s="82">
        <v>10.66</v>
      </c>
    </row>
    <row r="116" spans="1:13" s="69" customFormat="1" x14ac:dyDescent="0.25">
      <c r="A116" s="72">
        <v>42185</v>
      </c>
      <c r="B116" s="73" t="s">
        <v>61</v>
      </c>
      <c r="C116" s="74" t="s">
        <v>62</v>
      </c>
      <c r="D116" s="81">
        <v>0.91874999999999996</v>
      </c>
      <c r="E116" s="80">
        <v>0.9604166666666667</v>
      </c>
      <c r="F116" s="82">
        <v>17.59</v>
      </c>
      <c r="G116" s="83">
        <v>7.9</v>
      </c>
      <c r="H116" s="73">
        <v>99</v>
      </c>
      <c r="I116" s="82">
        <v>6.6</v>
      </c>
      <c r="J116" s="82">
        <v>10.66</v>
      </c>
    </row>
    <row r="117" spans="1:13" s="69" customFormat="1" x14ac:dyDescent="0.25">
      <c r="A117" s="72">
        <v>42186</v>
      </c>
      <c r="B117" s="73" t="s">
        <v>250</v>
      </c>
      <c r="C117" s="74" t="s">
        <v>251</v>
      </c>
      <c r="D117" s="81">
        <v>0.86944444444444446</v>
      </c>
      <c r="E117" s="80">
        <v>0.91111111111111109</v>
      </c>
      <c r="F117" s="82">
        <v>18.07</v>
      </c>
      <c r="G117" s="83">
        <v>7.39</v>
      </c>
      <c r="H117" s="73">
        <v>102</v>
      </c>
      <c r="I117" s="82">
        <v>8.8000000000000007</v>
      </c>
      <c r="J117" s="82">
        <v>10.43</v>
      </c>
    </row>
    <row r="118" spans="1:13" s="69" customFormat="1" x14ac:dyDescent="0.25">
      <c r="A118" s="72">
        <v>42186</v>
      </c>
      <c r="B118" s="73" t="s">
        <v>252</v>
      </c>
      <c r="C118" s="74" t="s">
        <v>253</v>
      </c>
      <c r="D118" s="81">
        <v>0.86944444444444446</v>
      </c>
      <c r="E118" s="80">
        <v>0.91111111111111109</v>
      </c>
      <c r="F118" s="82">
        <v>18.07</v>
      </c>
      <c r="G118" s="83">
        <v>7.39</v>
      </c>
      <c r="H118" s="73">
        <v>102</v>
      </c>
      <c r="I118" s="82">
        <v>8.8000000000000007</v>
      </c>
      <c r="J118" s="82">
        <v>10.43</v>
      </c>
    </row>
    <row r="119" spans="1:13" s="69" customFormat="1" x14ac:dyDescent="0.25">
      <c r="A119" s="72">
        <v>42186</v>
      </c>
      <c r="B119" s="73" t="s">
        <v>254</v>
      </c>
      <c r="C119" s="74" t="s">
        <v>255</v>
      </c>
      <c r="D119" s="81">
        <v>0.92013888888888884</v>
      </c>
      <c r="E119" s="80">
        <v>0.96180555555555547</v>
      </c>
      <c r="F119" s="82">
        <v>17.93</v>
      </c>
      <c r="G119" s="83">
        <v>7.38</v>
      </c>
      <c r="H119" s="73">
        <v>102</v>
      </c>
      <c r="I119" s="82">
        <v>13.8</v>
      </c>
      <c r="J119" s="82">
        <v>10.4</v>
      </c>
    </row>
    <row r="120" spans="1:13" s="69" customFormat="1" x14ac:dyDescent="0.25">
      <c r="A120" s="72">
        <v>42186</v>
      </c>
      <c r="B120" s="73" t="s">
        <v>256</v>
      </c>
      <c r="C120" s="74" t="s">
        <v>257</v>
      </c>
      <c r="D120" s="81">
        <v>0.92013888888888884</v>
      </c>
      <c r="E120" s="80">
        <v>0.96180555555555547</v>
      </c>
      <c r="F120" s="82">
        <v>17.93</v>
      </c>
      <c r="G120" s="83">
        <v>7.38</v>
      </c>
      <c r="H120" s="73">
        <v>102</v>
      </c>
      <c r="I120" s="82">
        <v>13.8</v>
      </c>
      <c r="J120" s="82">
        <v>10.4</v>
      </c>
    </row>
    <row r="121" spans="1:13" s="69" customFormat="1" x14ac:dyDescent="0.25">
      <c r="A121" s="72">
        <v>42187</v>
      </c>
      <c r="B121" s="73" t="s">
        <v>66</v>
      </c>
      <c r="C121" s="74" t="s">
        <v>67</v>
      </c>
      <c r="D121" s="81">
        <v>0.85763888888888884</v>
      </c>
      <c r="E121" s="80">
        <v>0.89930555555555547</v>
      </c>
      <c r="F121" s="82">
        <v>18.16</v>
      </c>
      <c r="G121" s="83">
        <v>7.19</v>
      </c>
      <c r="H121" s="73">
        <v>109</v>
      </c>
      <c r="I121" s="82">
        <v>4.5999999999999996</v>
      </c>
      <c r="J121" s="82">
        <v>9.61</v>
      </c>
    </row>
    <row r="122" spans="1:13" s="69" customFormat="1" x14ac:dyDescent="0.25">
      <c r="A122" s="72">
        <v>42187</v>
      </c>
      <c r="B122" s="73" t="s">
        <v>69</v>
      </c>
      <c r="C122" s="74" t="s">
        <v>70</v>
      </c>
      <c r="D122" s="81">
        <v>0.85763888888888884</v>
      </c>
      <c r="E122" s="80">
        <v>0.89930555555555547</v>
      </c>
      <c r="F122" s="82">
        <v>18.16</v>
      </c>
      <c r="G122" s="83">
        <v>7.19</v>
      </c>
      <c r="H122" s="73">
        <v>109</v>
      </c>
      <c r="I122" s="82">
        <v>4.5999999999999996</v>
      </c>
      <c r="J122" s="82">
        <v>9.61</v>
      </c>
    </row>
    <row r="123" spans="1:13" s="69" customFormat="1" x14ac:dyDescent="0.25">
      <c r="A123" s="72">
        <v>42187</v>
      </c>
      <c r="B123" s="73" t="s">
        <v>74</v>
      </c>
      <c r="C123" s="74" t="s">
        <v>75</v>
      </c>
      <c r="D123" s="81">
        <v>0.92569444444444449</v>
      </c>
      <c r="E123" s="80">
        <v>0.96736111111111101</v>
      </c>
      <c r="F123" s="82">
        <v>18.12</v>
      </c>
      <c r="G123" s="83">
        <v>7.45</v>
      </c>
      <c r="H123" s="73">
        <v>108</v>
      </c>
      <c r="I123" s="82">
        <v>4.9000000000000004</v>
      </c>
      <c r="J123" s="82">
        <v>10.3</v>
      </c>
    </row>
    <row r="124" spans="1:13" s="69" customFormat="1" x14ac:dyDescent="0.25">
      <c r="A124" s="72">
        <v>42187</v>
      </c>
      <c r="B124" s="73" t="s">
        <v>76</v>
      </c>
      <c r="C124" s="74" t="s">
        <v>77</v>
      </c>
      <c r="D124" s="81">
        <v>0.92569444444444449</v>
      </c>
      <c r="E124" s="80">
        <v>0.96736111111111101</v>
      </c>
      <c r="F124" s="82">
        <v>18.12</v>
      </c>
      <c r="G124" s="83">
        <v>7.45</v>
      </c>
      <c r="H124" s="73">
        <v>108</v>
      </c>
      <c r="I124" s="82">
        <v>4.9000000000000004</v>
      </c>
      <c r="J124" s="82">
        <v>10.3</v>
      </c>
    </row>
    <row r="125" spans="1:13" s="69" customFormat="1" x14ac:dyDescent="0.25">
      <c r="D125" s="86"/>
      <c r="E125" s="86"/>
      <c r="F125" s="87"/>
      <c r="G125" s="88"/>
      <c r="I125" s="87"/>
      <c r="J125" s="87"/>
      <c r="K125" s="89"/>
      <c r="L125" s="90"/>
      <c r="M125" s="91"/>
    </row>
    <row r="126" spans="1:13" s="69" customFormat="1" x14ac:dyDescent="0.25">
      <c r="D126" s="86"/>
      <c r="E126" s="86"/>
      <c r="F126" s="87"/>
      <c r="G126" s="88"/>
      <c r="I126" s="87"/>
      <c r="J126" s="89"/>
      <c r="K126" s="92"/>
      <c r="L126" s="93"/>
      <c r="M126" s="91"/>
    </row>
    <row r="127" spans="1:13" s="69" customFormat="1" x14ac:dyDescent="0.25">
      <c r="D127" s="86"/>
      <c r="E127" s="86"/>
      <c r="F127" s="87"/>
      <c r="G127" s="88"/>
      <c r="I127" s="87"/>
      <c r="J127" s="89"/>
      <c r="K127" s="92"/>
      <c r="L127" s="93"/>
      <c r="M127" s="91"/>
    </row>
    <row r="128" spans="1:13" s="69" customFormat="1" x14ac:dyDescent="0.25">
      <c r="D128" s="86"/>
      <c r="E128" s="86"/>
      <c r="F128" s="87"/>
      <c r="G128" s="88"/>
      <c r="I128" s="87"/>
      <c r="J128" s="89"/>
      <c r="K128" s="92"/>
      <c r="L128" s="93"/>
      <c r="M128" s="91"/>
    </row>
    <row r="129" spans="4:12" s="69" customFormat="1" x14ac:dyDescent="0.25">
      <c r="D129" s="86"/>
      <c r="E129" s="86"/>
      <c r="F129" s="87"/>
      <c r="G129" s="88"/>
      <c r="I129" s="87"/>
      <c r="J129" s="89"/>
      <c r="K129" s="92"/>
      <c r="L129" s="93"/>
    </row>
    <row r="130" spans="4:12" s="69" customFormat="1" x14ac:dyDescent="0.25">
      <c r="D130" s="86"/>
      <c r="E130" s="86"/>
      <c r="F130" s="87"/>
      <c r="G130" s="88"/>
      <c r="I130" s="87"/>
      <c r="J130" s="87"/>
      <c r="K130" s="89"/>
      <c r="L130" s="90"/>
    </row>
    <row r="131" spans="4:12" s="69" customFormat="1" x14ac:dyDescent="0.25">
      <c r="D131" s="86"/>
      <c r="E131" s="86"/>
      <c r="F131" s="87"/>
      <c r="G131" s="88"/>
      <c r="I131" s="87"/>
      <c r="J131" s="87"/>
      <c r="K131" s="89"/>
      <c r="L131" s="90"/>
    </row>
    <row r="132" spans="4:12" s="69" customFormat="1" x14ac:dyDescent="0.25">
      <c r="D132" s="86"/>
      <c r="E132" s="86"/>
      <c r="F132" s="87"/>
      <c r="G132" s="88"/>
      <c r="I132" s="87"/>
      <c r="J132" s="87"/>
      <c r="K132" s="89"/>
      <c r="L132" s="90"/>
    </row>
    <row r="133" spans="4:12" s="69" customFormat="1" x14ac:dyDescent="0.25">
      <c r="D133" s="86"/>
      <c r="E133" s="86"/>
      <c r="F133" s="87"/>
      <c r="G133" s="88"/>
      <c r="I133" s="87"/>
      <c r="J133" s="87"/>
      <c r="K133" s="89"/>
      <c r="L133" s="90"/>
    </row>
    <row r="134" spans="4:12" s="69" customFormat="1" x14ac:dyDescent="0.25">
      <c r="D134" s="86"/>
      <c r="E134" s="86"/>
      <c r="F134" s="87"/>
      <c r="G134" s="88"/>
      <c r="I134" s="87"/>
      <c r="J134" s="87"/>
      <c r="K134" s="89"/>
      <c r="L134" s="90"/>
    </row>
    <row r="135" spans="4:12" s="69" customFormat="1" x14ac:dyDescent="0.25">
      <c r="D135" s="86"/>
      <c r="E135" s="86"/>
      <c r="F135" s="87"/>
      <c r="G135" s="88"/>
      <c r="I135" s="87"/>
      <c r="J135" s="87"/>
      <c r="K135" s="89"/>
      <c r="L135" s="90"/>
    </row>
    <row r="136" spans="4:12" s="69" customFormat="1" x14ac:dyDescent="0.25">
      <c r="D136" s="86"/>
      <c r="E136" s="86"/>
      <c r="F136" s="87"/>
      <c r="G136" s="88"/>
      <c r="I136" s="87"/>
      <c r="J136" s="87"/>
      <c r="K136" s="89"/>
      <c r="L136" s="90"/>
    </row>
    <row r="137" spans="4:12" s="69" customFormat="1" x14ac:dyDescent="0.25">
      <c r="D137" s="86"/>
      <c r="E137" s="86"/>
      <c r="F137" s="87"/>
      <c r="G137" s="88"/>
      <c r="I137" s="87"/>
      <c r="J137" s="87"/>
      <c r="K137" s="89"/>
      <c r="L137" s="90"/>
    </row>
    <row r="138" spans="4:12" s="69" customFormat="1" x14ac:dyDescent="0.25">
      <c r="D138" s="86"/>
      <c r="E138" s="86"/>
      <c r="F138" s="87"/>
      <c r="G138" s="88"/>
      <c r="I138" s="87"/>
      <c r="J138" s="87"/>
      <c r="K138" s="89"/>
      <c r="L138" s="90"/>
    </row>
    <row r="139" spans="4:12" s="69" customFormat="1" x14ac:dyDescent="0.25">
      <c r="D139" s="86"/>
      <c r="E139" s="86"/>
      <c r="F139" s="87"/>
      <c r="G139" s="88"/>
      <c r="I139" s="87"/>
      <c r="J139" s="87"/>
      <c r="K139" s="89"/>
      <c r="L139" s="90"/>
    </row>
    <row r="140" spans="4:12" s="69" customFormat="1" x14ac:dyDescent="0.25">
      <c r="D140" s="86"/>
      <c r="E140" s="86"/>
      <c r="F140" s="87"/>
      <c r="G140" s="88"/>
      <c r="I140" s="87"/>
      <c r="J140" s="87"/>
      <c r="K140" s="89"/>
      <c r="L140" s="90"/>
    </row>
    <row r="141" spans="4:12" s="69" customFormat="1" x14ac:dyDescent="0.25">
      <c r="D141" s="86"/>
      <c r="E141" s="86"/>
      <c r="F141" s="87"/>
      <c r="G141" s="88"/>
      <c r="I141" s="87"/>
      <c r="J141" s="87"/>
      <c r="K141" s="89"/>
      <c r="L141" s="90"/>
    </row>
    <row r="142" spans="4:12" s="69" customFormat="1" x14ac:dyDescent="0.25">
      <c r="D142" s="86"/>
      <c r="E142" s="86"/>
      <c r="F142" s="87"/>
      <c r="G142" s="88"/>
      <c r="I142" s="87"/>
      <c r="J142" s="87"/>
      <c r="K142" s="89"/>
      <c r="L142" s="90"/>
    </row>
    <row r="143" spans="4:12" s="69" customFormat="1" x14ac:dyDescent="0.25">
      <c r="D143" s="86"/>
      <c r="E143" s="86"/>
      <c r="F143" s="87"/>
      <c r="G143" s="88"/>
      <c r="I143" s="87"/>
      <c r="J143" s="87"/>
      <c r="K143" s="89"/>
      <c r="L143" s="90"/>
    </row>
    <row r="144" spans="4:12" s="69" customFormat="1" x14ac:dyDescent="0.25">
      <c r="D144" s="86"/>
      <c r="E144" s="86"/>
      <c r="F144" s="87"/>
      <c r="G144" s="88"/>
      <c r="I144" s="87"/>
      <c r="J144" s="87"/>
      <c r="K144" s="89"/>
      <c r="L144" s="90"/>
    </row>
    <row r="145" spans="4:5" s="69" customFormat="1" x14ac:dyDescent="0.25">
      <c r="D145" s="86"/>
      <c r="E145" s="86"/>
    </row>
    <row r="146" spans="4:5" s="69" customFormat="1" x14ac:dyDescent="0.25">
      <c r="D146" s="86"/>
      <c r="E146" s="86"/>
    </row>
    <row r="147" spans="4:5" s="69" customFormat="1" x14ac:dyDescent="0.25">
      <c r="D147" s="86"/>
      <c r="E147" s="86"/>
    </row>
    <row r="148" spans="4:5" s="69" customFormat="1" x14ac:dyDescent="0.25">
      <c r="D148" s="86"/>
      <c r="E148" s="86"/>
    </row>
    <row r="149" spans="4:5" s="69" customFormat="1" x14ac:dyDescent="0.25">
      <c r="D149" s="86"/>
      <c r="E149" s="86"/>
    </row>
    <row r="150" spans="4:5" s="69" customFormat="1" x14ac:dyDescent="0.25">
      <c r="D150" s="86"/>
      <c r="E150" s="86"/>
    </row>
    <row r="151" spans="4:5" s="69" customFormat="1" x14ac:dyDescent="0.25">
      <c r="D151" s="86"/>
      <c r="E151" s="86"/>
    </row>
    <row r="152" spans="4:5" s="69" customFormat="1" x14ac:dyDescent="0.25">
      <c r="D152" s="86"/>
      <c r="E152" s="86"/>
    </row>
    <row r="153" spans="4:5" s="69" customFormat="1" x14ac:dyDescent="0.25">
      <c r="D153" s="86"/>
      <c r="E153" s="86"/>
    </row>
    <row r="154" spans="4:5" s="69" customFormat="1" x14ac:dyDescent="0.25">
      <c r="D154" s="86"/>
      <c r="E154" s="86"/>
    </row>
    <row r="155" spans="4:5" s="69" customFormat="1" x14ac:dyDescent="0.25">
      <c r="D155" s="86"/>
      <c r="E155" s="86"/>
    </row>
    <row r="156" spans="4:5" s="69" customFormat="1" x14ac:dyDescent="0.25">
      <c r="D156" s="86"/>
      <c r="E156" s="86"/>
    </row>
    <row r="157" spans="4:5" s="69" customFormat="1" x14ac:dyDescent="0.25">
      <c r="D157" s="86"/>
      <c r="E157" s="86"/>
    </row>
    <row r="158" spans="4:5" s="69" customFormat="1" x14ac:dyDescent="0.25">
      <c r="D158" s="86"/>
      <c r="E158" s="86"/>
    </row>
    <row r="159" spans="4:5" s="69" customFormat="1" x14ac:dyDescent="0.25">
      <c r="D159" s="86"/>
      <c r="E159" s="86"/>
    </row>
    <row r="160" spans="4:5" s="69" customFormat="1" x14ac:dyDescent="0.25">
      <c r="D160" s="86"/>
      <c r="E160" s="86"/>
    </row>
    <row r="161" spans="4:5" s="69" customFormat="1" x14ac:dyDescent="0.25">
      <c r="D161" s="86"/>
      <c r="E161" s="86"/>
    </row>
    <row r="162" spans="4:5" s="69" customFormat="1" x14ac:dyDescent="0.25">
      <c r="D162" s="86"/>
      <c r="E162" s="86"/>
    </row>
    <row r="163" spans="4:5" s="69" customFormat="1" x14ac:dyDescent="0.25">
      <c r="D163" s="86"/>
      <c r="E163" s="86"/>
    </row>
    <row r="164" spans="4:5" s="69" customFormat="1" x14ac:dyDescent="0.25">
      <c r="D164" s="86"/>
      <c r="E164" s="86"/>
    </row>
    <row r="165" spans="4:5" s="69" customFormat="1" x14ac:dyDescent="0.25">
      <c r="D165" s="86"/>
      <c r="E165" s="86"/>
    </row>
    <row r="166" spans="4:5" s="69" customFormat="1" x14ac:dyDescent="0.25">
      <c r="D166" s="86"/>
      <c r="E166" s="86"/>
    </row>
    <row r="167" spans="4:5" s="69" customFormat="1" x14ac:dyDescent="0.25">
      <c r="D167" s="86"/>
      <c r="E167" s="86"/>
    </row>
    <row r="168" spans="4:5" s="69" customFormat="1" x14ac:dyDescent="0.25">
      <c r="D168" s="86"/>
      <c r="E168" s="86"/>
    </row>
    <row r="169" spans="4:5" s="69" customFormat="1" x14ac:dyDescent="0.25">
      <c r="D169" s="86"/>
      <c r="E169" s="86"/>
    </row>
    <row r="170" spans="4:5" s="69" customFormat="1" x14ac:dyDescent="0.25">
      <c r="D170" s="86"/>
      <c r="E170" s="86"/>
    </row>
    <row r="171" spans="4:5" s="69" customFormat="1" x14ac:dyDescent="0.25">
      <c r="D171" s="86"/>
      <c r="E171" s="86"/>
    </row>
    <row r="172" spans="4:5" s="69" customFormat="1" x14ac:dyDescent="0.25">
      <c r="D172" s="86"/>
      <c r="E172" s="86"/>
    </row>
    <row r="173" spans="4:5" s="69" customFormat="1" x14ac:dyDescent="0.25">
      <c r="D173" s="86"/>
      <c r="E173" s="86"/>
    </row>
    <row r="174" spans="4:5" s="69" customFormat="1" x14ac:dyDescent="0.25">
      <c r="D174" s="86"/>
      <c r="E174" s="86"/>
    </row>
    <row r="175" spans="4:5" s="69" customFormat="1" x14ac:dyDescent="0.25">
      <c r="D175" s="86"/>
      <c r="E175" s="86"/>
    </row>
    <row r="176" spans="4:5" s="69" customFormat="1" x14ac:dyDescent="0.25">
      <c r="D176" s="86"/>
      <c r="E176" s="86"/>
    </row>
    <row r="177" spans="4:5" s="69" customFormat="1" x14ac:dyDescent="0.25">
      <c r="D177" s="86"/>
      <c r="E177" s="86"/>
    </row>
    <row r="178" spans="4:5" s="69" customFormat="1" x14ac:dyDescent="0.25">
      <c r="D178" s="86"/>
      <c r="E178" s="86"/>
    </row>
    <row r="179" spans="4:5" s="69" customFormat="1" x14ac:dyDescent="0.25">
      <c r="D179" s="86"/>
      <c r="E179" s="86"/>
    </row>
    <row r="180" spans="4:5" s="69" customFormat="1" x14ac:dyDescent="0.25">
      <c r="D180" s="86"/>
      <c r="E180" s="86"/>
    </row>
    <row r="181" spans="4:5" s="69" customFormat="1" x14ac:dyDescent="0.25">
      <c r="D181" s="86"/>
      <c r="E181" s="86"/>
    </row>
    <row r="182" spans="4:5" s="69" customFormat="1" x14ac:dyDescent="0.25">
      <c r="D182" s="86"/>
      <c r="E182" s="86"/>
    </row>
    <row r="183" spans="4:5" s="69" customFormat="1" x14ac:dyDescent="0.25">
      <c r="D183" s="86"/>
      <c r="E183" s="86"/>
    </row>
    <row r="184" spans="4:5" s="69" customFormat="1" x14ac:dyDescent="0.25">
      <c r="D184" s="86"/>
      <c r="E184" s="86"/>
    </row>
    <row r="185" spans="4:5" s="69" customFormat="1" x14ac:dyDescent="0.25">
      <c r="D185" s="86"/>
      <c r="E185" s="86"/>
    </row>
    <row r="186" spans="4:5" s="69" customFormat="1" x14ac:dyDescent="0.25">
      <c r="D186" s="86"/>
      <c r="E186" s="86"/>
    </row>
    <row r="187" spans="4:5" s="69" customFormat="1" x14ac:dyDescent="0.25">
      <c r="D187" s="86"/>
      <c r="E187" s="86"/>
    </row>
    <row r="188" spans="4:5" s="69" customFormat="1" x14ac:dyDescent="0.25">
      <c r="D188" s="86"/>
      <c r="E188" s="86"/>
    </row>
    <row r="189" spans="4:5" s="69" customFormat="1" x14ac:dyDescent="0.25">
      <c r="D189" s="86"/>
      <c r="E189" s="86"/>
    </row>
    <row r="190" spans="4:5" s="69" customFormat="1" x14ac:dyDescent="0.25">
      <c r="D190" s="86"/>
      <c r="E190" s="86"/>
    </row>
    <row r="191" spans="4:5" s="69" customFormat="1" x14ac:dyDescent="0.25">
      <c r="D191" s="86"/>
      <c r="E191" s="86"/>
    </row>
    <row r="192" spans="4:5" s="69" customFormat="1" x14ac:dyDescent="0.25">
      <c r="D192" s="86"/>
      <c r="E192" s="86"/>
    </row>
    <row r="193" spans="4:5" s="69" customFormat="1" x14ac:dyDescent="0.25">
      <c r="D193" s="86"/>
      <c r="E193" s="86"/>
    </row>
    <row r="194" spans="4:5" s="69" customFormat="1" x14ac:dyDescent="0.25">
      <c r="D194" s="86"/>
      <c r="E194" s="86"/>
    </row>
    <row r="195" spans="4:5" s="69" customFormat="1" x14ac:dyDescent="0.25">
      <c r="D195" s="86"/>
      <c r="E195" s="86"/>
    </row>
    <row r="196" spans="4:5" s="69" customFormat="1" x14ac:dyDescent="0.25">
      <c r="D196" s="86"/>
      <c r="E196" s="86"/>
    </row>
    <row r="197" spans="4:5" s="69" customFormat="1" x14ac:dyDescent="0.25">
      <c r="D197" s="86"/>
      <c r="E197" s="86"/>
    </row>
    <row r="198" spans="4:5" s="69" customFormat="1" x14ac:dyDescent="0.25">
      <c r="D198" s="86"/>
      <c r="E198" s="86"/>
    </row>
    <row r="199" spans="4:5" s="69" customFormat="1" x14ac:dyDescent="0.25">
      <c r="D199" s="86"/>
      <c r="E199" s="86"/>
    </row>
    <row r="200" spans="4:5" s="69" customFormat="1" x14ac:dyDescent="0.25">
      <c r="D200" s="86"/>
      <c r="E200" s="86"/>
    </row>
    <row r="201" spans="4:5" s="69" customFormat="1" x14ac:dyDescent="0.25">
      <c r="D201" s="86"/>
      <c r="E201" s="86"/>
    </row>
    <row r="202" spans="4:5" s="69" customFormat="1" x14ac:dyDescent="0.25">
      <c r="D202" s="86"/>
      <c r="E202" s="86"/>
    </row>
    <row r="203" spans="4:5" s="69" customFormat="1" x14ac:dyDescent="0.25">
      <c r="D203" s="86"/>
      <c r="E203" s="86"/>
    </row>
    <row r="204" spans="4:5" s="69" customFormat="1" x14ac:dyDescent="0.25">
      <c r="D204" s="86"/>
      <c r="E204" s="86"/>
    </row>
    <row r="205" spans="4:5" s="69" customFormat="1" x14ac:dyDescent="0.25">
      <c r="D205" s="86"/>
      <c r="E205" s="86"/>
    </row>
    <row r="206" spans="4:5" s="69" customFormat="1" x14ac:dyDescent="0.25">
      <c r="D206" s="86"/>
      <c r="E206" s="86"/>
    </row>
    <row r="207" spans="4:5" s="69" customFormat="1" x14ac:dyDescent="0.25">
      <c r="D207" s="86"/>
      <c r="E207" s="86"/>
    </row>
    <row r="208" spans="4:5" s="69" customFormat="1" x14ac:dyDescent="0.25">
      <c r="D208" s="86"/>
      <c r="E208" s="86"/>
    </row>
    <row r="209" spans="4:5" s="69" customFormat="1" x14ac:dyDescent="0.25">
      <c r="D209" s="86"/>
      <c r="E209" s="86"/>
    </row>
    <row r="210" spans="4:5" s="69" customFormat="1" x14ac:dyDescent="0.25">
      <c r="D210" s="86"/>
      <c r="E210" s="86"/>
    </row>
    <row r="211" spans="4:5" s="69" customFormat="1" x14ac:dyDescent="0.25">
      <c r="D211" s="86"/>
      <c r="E211" s="86"/>
    </row>
    <row r="212" spans="4:5" s="69" customFormat="1" x14ac:dyDescent="0.25">
      <c r="D212" s="86"/>
      <c r="E212" s="86"/>
    </row>
    <row r="213" spans="4:5" s="69" customFormat="1" x14ac:dyDescent="0.25">
      <c r="D213" s="86"/>
      <c r="E213" s="86"/>
    </row>
    <row r="214" spans="4:5" s="69" customFormat="1" x14ac:dyDescent="0.25">
      <c r="D214" s="86"/>
      <c r="E214" s="86"/>
    </row>
    <row r="215" spans="4:5" s="69" customFormat="1" x14ac:dyDescent="0.25">
      <c r="D215" s="86"/>
      <c r="E215" s="86"/>
    </row>
    <row r="216" spans="4:5" s="69" customFormat="1" x14ac:dyDescent="0.25">
      <c r="D216" s="86"/>
      <c r="E216" s="86"/>
    </row>
    <row r="217" spans="4:5" s="69" customFormat="1" x14ac:dyDescent="0.25">
      <c r="D217" s="86"/>
      <c r="E217" s="86"/>
    </row>
    <row r="218" spans="4:5" s="69" customFormat="1" x14ac:dyDescent="0.25">
      <c r="D218" s="86"/>
      <c r="E218" s="86"/>
    </row>
    <row r="219" spans="4:5" s="69" customFormat="1" x14ac:dyDescent="0.25">
      <c r="D219" s="94"/>
      <c r="E219" s="94"/>
    </row>
    <row r="220" spans="4:5" s="69" customFormat="1" x14ac:dyDescent="0.25">
      <c r="D220" s="94"/>
      <c r="E220" s="94"/>
    </row>
    <row r="221" spans="4:5" s="69" customFormat="1" x14ac:dyDescent="0.25">
      <c r="D221" s="94"/>
      <c r="E221" s="94"/>
    </row>
    <row r="222" spans="4:5" s="69" customFormat="1" x14ac:dyDescent="0.25">
      <c r="D222" s="94"/>
      <c r="E222" s="94"/>
    </row>
    <row r="223" spans="4:5" s="69" customFormat="1" x14ac:dyDescent="0.25">
      <c r="D223" s="94"/>
      <c r="E223" s="94"/>
    </row>
    <row r="224" spans="4:5" s="69" customFormat="1" x14ac:dyDescent="0.25">
      <c r="D224" s="94"/>
      <c r="E224" s="94"/>
    </row>
    <row r="225" spans="4:5" s="69" customFormat="1" x14ac:dyDescent="0.25">
      <c r="D225" s="94"/>
      <c r="E225" s="94"/>
    </row>
    <row r="226" spans="4:5" s="69" customFormat="1" x14ac:dyDescent="0.25">
      <c r="D226" s="94"/>
      <c r="E226" s="94"/>
    </row>
    <row r="227" spans="4:5" s="69" customFormat="1" x14ac:dyDescent="0.25">
      <c r="D227" s="94"/>
      <c r="E227" s="94"/>
    </row>
    <row r="228" spans="4:5" s="69" customFormat="1" x14ac:dyDescent="0.25">
      <c r="D228" s="94"/>
      <c r="E228" s="94"/>
    </row>
    <row r="229" spans="4:5" s="69" customFormat="1" x14ac:dyDescent="0.25">
      <c r="D229" s="94"/>
      <c r="E229" s="94"/>
    </row>
    <row r="230" spans="4:5" s="69" customFormat="1" x14ac:dyDescent="0.25">
      <c r="D230" s="94"/>
      <c r="E230" s="94"/>
    </row>
    <row r="231" spans="4:5" s="69" customFormat="1" x14ac:dyDescent="0.25">
      <c r="D231" s="94"/>
      <c r="E231" s="94"/>
    </row>
    <row r="232" spans="4:5" s="69" customFormat="1" x14ac:dyDescent="0.25">
      <c r="D232" s="94"/>
      <c r="E232" s="94"/>
    </row>
    <row r="233" spans="4:5" s="69" customFormat="1" x14ac:dyDescent="0.25">
      <c r="D233" s="94"/>
      <c r="E233" s="94"/>
    </row>
    <row r="234" spans="4:5" s="69" customFormat="1" x14ac:dyDescent="0.25">
      <c r="D234" s="94"/>
      <c r="E234" s="94"/>
    </row>
    <row r="235" spans="4:5" s="69" customFormat="1" x14ac:dyDescent="0.25">
      <c r="D235" s="94"/>
      <c r="E235" s="94"/>
    </row>
    <row r="236" spans="4:5" s="69" customFormat="1" x14ac:dyDescent="0.25">
      <c r="D236" s="94"/>
      <c r="E236" s="94"/>
    </row>
    <row r="237" spans="4:5" s="69" customFormat="1" x14ac:dyDescent="0.25">
      <c r="D237" s="94"/>
      <c r="E237" s="94"/>
    </row>
    <row r="238" spans="4:5" s="69" customFormat="1" x14ac:dyDescent="0.25">
      <c r="D238" s="94"/>
      <c r="E238" s="94"/>
    </row>
    <row r="239" spans="4:5" s="69" customFormat="1" x14ac:dyDescent="0.25">
      <c r="D239" s="94"/>
      <c r="E239" s="94"/>
    </row>
    <row r="240" spans="4:5" s="69" customFormat="1" x14ac:dyDescent="0.25">
      <c r="D240" s="94"/>
      <c r="E240" s="94"/>
    </row>
    <row r="241" spans="4:5" s="69" customFormat="1" x14ac:dyDescent="0.25">
      <c r="D241" s="94"/>
      <c r="E241" s="94"/>
    </row>
    <row r="242" spans="4:5" s="69" customFormat="1" x14ac:dyDescent="0.25">
      <c r="D242" s="94"/>
      <c r="E242" s="94"/>
    </row>
    <row r="243" spans="4:5" s="69" customFormat="1" x14ac:dyDescent="0.25">
      <c r="D243" s="94"/>
      <c r="E243" s="94"/>
    </row>
    <row r="244" spans="4:5" s="69" customFormat="1" x14ac:dyDescent="0.25">
      <c r="D244" s="94"/>
      <c r="E244" s="94"/>
    </row>
    <row r="245" spans="4:5" s="69" customFormat="1" x14ac:dyDescent="0.25">
      <c r="D245" s="94"/>
      <c r="E245" s="94"/>
    </row>
    <row r="246" spans="4:5" s="69" customFormat="1" x14ac:dyDescent="0.25">
      <c r="D246" s="94"/>
      <c r="E246" s="94"/>
    </row>
    <row r="247" spans="4:5" s="69" customFormat="1" x14ac:dyDescent="0.25">
      <c r="D247" s="94"/>
      <c r="E247" s="94"/>
    </row>
    <row r="248" spans="4:5" s="69" customFormat="1" x14ac:dyDescent="0.25">
      <c r="D248" s="94"/>
      <c r="E248" s="94"/>
    </row>
    <row r="249" spans="4:5" s="69" customFormat="1" x14ac:dyDescent="0.25">
      <c r="D249" s="94"/>
      <c r="E249" s="94"/>
    </row>
    <row r="250" spans="4:5" s="69" customFormat="1" x14ac:dyDescent="0.25">
      <c r="D250" s="94"/>
      <c r="E250" s="94"/>
    </row>
    <row r="251" spans="4:5" s="69" customFormat="1" x14ac:dyDescent="0.25">
      <c r="D251" s="94"/>
      <c r="E251" s="94"/>
    </row>
    <row r="252" spans="4:5" s="69" customFormat="1" x14ac:dyDescent="0.25">
      <c r="D252" s="94"/>
      <c r="E252" s="94"/>
    </row>
    <row r="253" spans="4:5" s="69" customFormat="1" x14ac:dyDescent="0.25">
      <c r="D253" s="94"/>
      <c r="E253" s="94"/>
    </row>
    <row r="254" spans="4:5" s="69" customFormat="1" x14ac:dyDescent="0.25">
      <c r="D254" s="94"/>
      <c r="E254" s="94"/>
    </row>
    <row r="255" spans="4:5" s="69" customFormat="1" x14ac:dyDescent="0.25">
      <c r="D255" s="94"/>
      <c r="E255" s="94"/>
    </row>
    <row r="256" spans="4:5" s="69" customFormat="1" x14ac:dyDescent="0.25">
      <c r="D256" s="94"/>
      <c r="E256" s="94"/>
    </row>
    <row r="257" spans="4:5" s="69" customFormat="1" x14ac:dyDescent="0.25">
      <c r="D257" s="94"/>
      <c r="E257" s="94"/>
    </row>
    <row r="258" spans="4:5" s="69" customFormat="1" x14ac:dyDescent="0.25">
      <c r="D258" s="94"/>
      <c r="E258" s="94"/>
    </row>
    <row r="259" spans="4:5" s="69" customFormat="1" x14ac:dyDescent="0.25">
      <c r="D259" s="94"/>
      <c r="E259" s="94"/>
    </row>
    <row r="260" spans="4:5" s="69" customFormat="1" x14ac:dyDescent="0.25">
      <c r="D260" s="94"/>
      <c r="E260" s="94"/>
    </row>
    <row r="261" spans="4:5" s="69" customFormat="1" x14ac:dyDescent="0.25">
      <c r="D261" s="94"/>
      <c r="E261" s="94"/>
    </row>
    <row r="262" spans="4:5" s="69" customFormat="1" x14ac:dyDescent="0.25">
      <c r="D262" s="94"/>
      <c r="E262" s="94"/>
    </row>
    <row r="263" spans="4:5" s="69" customFormat="1" x14ac:dyDescent="0.25">
      <c r="D263" s="94"/>
      <c r="E263" s="94"/>
    </row>
    <row r="264" spans="4:5" s="69" customFormat="1" x14ac:dyDescent="0.25">
      <c r="D264" s="94"/>
      <c r="E264" s="94"/>
    </row>
    <row r="265" spans="4:5" s="69" customFormat="1" x14ac:dyDescent="0.25">
      <c r="D265" s="94"/>
      <c r="E265" s="94"/>
    </row>
    <row r="266" spans="4:5" s="69" customFormat="1" x14ac:dyDescent="0.25">
      <c r="D266" s="94"/>
      <c r="E266" s="94"/>
    </row>
    <row r="267" spans="4:5" s="69" customFormat="1" x14ac:dyDescent="0.25">
      <c r="D267" s="94"/>
      <c r="E267" s="94"/>
    </row>
    <row r="268" spans="4:5" s="69" customFormat="1" x14ac:dyDescent="0.25">
      <c r="D268" s="94"/>
      <c r="E268" s="94"/>
    </row>
    <row r="269" spans="4:5" s="69" customFormat="1" x14ac:dyDescent="0.25">
      <c r="D269" s="94"/>
      <c r="E269" s="94"/>
    </row>
    <row r="270" spans="4:5" s="69" customFormat="1" x14ac:dyDescent="0.25">
      <c r="D270" s="94"/>
      <c r="E270" s="94"/>
    </row>
    <row r="271" spans="4:5" s="69" customFormat="1" x14ac:dyDescent="0.25">
      <c r="D271" s="94"/>
      <c r="E271" s="94"/>
    </row>
    <row r="272" spans="4:5" s="69" customFormat="1" x14ac:dyDescent="0.25">
      <c r="D272" s="94"/>
      <c r="E272" s="94"/>
    </row>
    <row r="273" spans="4:5" s="69" customFormat="1" x14ac:dyDescent="0.25">
      <c r="D273" s="94"/>
      <c r="E273" s="94"/>
    </row>
    <row r="274" spans="4:5" s="69" customFormat="1" x14ac:dyDescent="0.25">
      <c r="D274" s="94"/>
      <c r="E274" s="94"/>
    </row>
    <row r="275" spans="4:5" s="69" customFormat="1" x14ac:dyDescent="0.25">
      <c r="D275" s="94"/>
      <c r="E275" s="94"/>
    </row>
    <row r="276" spans="4:5" s="69" customFormat="1" x14ac:dyDescent="0.25">
      <c r="D276" s="94"/>
      <c r="E276" s="94"/>
    </row>
    <row r="277" spans="4:5" s="69" customFormat="1" x14ac:dyDescent="0.25">
      <c r="D277" s="94"/>
      <c r="E277" s="94"/>
    </row>
    <row r="278" spans="4:5" s="69" customFormat="1" x14ac:dyDescent="0.25">
      <c r="D278" s="94"/>
      <c r="E278" s="94"/>
    </row>
    <row r="279" spans="4:5" s="69" customFormat="1" x14ac:dyDescent="0.25">
      <c r="D279" s="94"/>
      <c r="E279" s="94"/>
    </row>
    <row r="280" spans="4:5" s="69" customFormat="1" x14ac:dyDescent="0.25">
      <c r="D280" s="94"/>
      <c r="E280" s="94"/>
    </row>
    <row r="281" spans="4:5" s="69" customFormat="1" x14ac:dyDescent="0.25">
      <c r="D281" s="94"/>
      <c r="E281" s="94"/>
    </row>
    <row r="282" spans="4:5" s="69" customFormat="1" x14ac:dyDescent="0.25">
      <c r="D282" s="94"/>
      <c r="E282" s="94"/>
    </row>
    <row r="283" spans="4:5" s="69" customFormat="1" x14ac:dyDescent="0.25">
      <c r="D283" s="94"/>
      <c r="E283" s="94"/>
    </row>
    <row r="284" spans="4:5" s="69" customFormat="1" x14ac:dyDescent="0.25">
      <c r="D284" s="94"/>
      <c r="E284" s="94"/>
    </row>
    <row r="285" spans="4:5" s="69" customFormat="1" x14ac:dyDescent="0.25">
      <c r="D285" s="94"/>
      <c r="E285" s="94"/>
    </row>
    <row r="286" spans="4:5" s="69" customFormat="1" x14ac:dyDescent="0.25">
      <c r="D286" s="94"/>
      <c r="E286" s="94"/>
    </row>
    <row r="287" spans="4:5" s="69" customFormat="1" x14ac:dyDescent="0.25">
      <c r="D287" s="94"/>
      <c r="E287" s="94"/>
    </row>
    <row r="288" spans="4:5" s="69" customFormat="1" x14ac:dyDescent="0.25">
      <c r="D288" s="94"/>
      <c r="E288" s="94"/>
    </row>
    <row r="289" spans="4:5" s="69" customFormat="1" x14ac:dyDescent="0.25">
      <c r="D289" s="94"/>
      <c r="E289" s="94"/>
    </row>
    <row r="290" spans="4:5" s="69" customFormat="1" x14ac:dyDescent="0.25">
      <c r="D290" s="94"/>
      <c r="E290" s="94"/>
    </row>
    <row r="291" spans="4:5" s="69" customFormat="1" x14ac:dyDescent="0.25">
      <c r="D291" s="94"/>
      <c r="E291" s="94"/>
    </row>
    <row r="292" spans="4:5" s="69" customFormat="1" x14ac:dyDescent="0.25">
      <c r="D292" s="94"/>
      <c r="E292" s="94"/>
    </row>
    <row r="293" spans="4:5" s="69" customFormat="1" x14ac:dyDescent="0.25">
      <c r="D293" s="94"/>
      <c r="E293" s="94"/>
    </row>
    <row r="294" spans="4:5" s="69" customFormat="1" x14ac:dyDescent="0.25">
      <c r="D294" s="94"/>
      <c r="E294" s="94"/>
    </row>
    <row r="295" spans="4:5" s="69" customFormat="1" x14ac:dyDescent="0.25">
      <c r="D295" s="94"/>
      <c r="E295" s="94"/>
    </row>
    <row r="296" spans="4:5" s="69" customFormat="1" x14ac:dyDescent="0.25">
      <c r="D296" s="94"/>
      <c r="E296" s="94"/>
    </row>
    <row r="297" spans="4:5" s="69" customFormat="1" x14ac:dyDescent="0.25">
      <c r="D297" s="94"/>
      <c r="E297" s="94"/>
    </row>
    <row r="298" spans="4:5" s="69" customFormat="1" x14ac:dyDescent="0.25">
      <c r="D298" s="94"/>
      <c r="E298" s="94"/>
    </row>
    <row r="299" spans="4:5" s="69" customFormat="1" x14ac:dyDescent="0.25">
      <c r="D299" s="94"/>
      <c r="E299" s="9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EEADE2305CD14BB275F27F177D2C4F" ma:contentTypeVersion="0" ma:contentTypeDescription="Create a new document." ma:contentTypeScope="" ma:versionID="ea08725e00096e5ee0c62e27a53c819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2E419F2B-2C98-4520-9E2B-60B05A627AEF}"/>
</file>

<file path=customXml/itemProps2.xml><?xml version="1.0" encoding="utf-8"?>
<ds:datastoreItem xmlns:ds="http://schemas.openxmlformats.org/officeDocument/2006/customXml" ds:itemID="{F3F58B23-4281-4E0F-91AB-27D7319FFA7C}"/>
</file>

<file path=customXml/itemProps3.xml><?xml version="1.0" encoding="utf-8"?>
<ds:datastoreItem xmlns:ds="http://schemas.openxmlformats.org/officeDocument/2006/customXml" ds:itemID="{AA62E8C9-F609-4D80-88CE-A5A43CAFB7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Appendix B</vt:lpstr>
      <vt:lpstr>Appendix C-1</vt:lpstr>
      <vt:lpstr>Appendix C-2</vt:lpstr>
      <vt:lpstr>Appendix C-3</vt:lpstr>
      <vt:lpstr>Appendix 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Maryalice Fischer</dc:creator>
  <cp:lastModifiedBy>Jennifer Griffin</cp:lastModifiedBy>
  <dcterms:created xsi:type="dcterms:W3CDTF">2016-12-06T19:13:57Z</dcterms:created>
  <dcterms:modified xsi:type="dcterms:W3CDTF">2017-02-28T18:50:04Z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0x0101005FEEADE2305CD14BB275F27F177D2C4F</vt:lpwstr>
  </property>
</Properties>
</file>