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15" yWindow="-15" windowWidth="7230" windowHeight="11760" tabRatio="686"/>
  </bookViews>
  <sheets>
    <sheet name="REV #2 Ops criteria-MIN elev" sheetId="3" r:id="rId1"/>
    <sheet name="REV #2 Ops criteria-MED elev" sheetId="2" r:id="rId2"/>
    <sheet name="REV #2 Ops criteria-MAX elev" sheetId="1" r:id="rId3"/>
  </sheets>
  <calcPr calcId="125725"/>
</workbook>
</file>

<file path=xl/calcChain.xml><?xml version="1.0" encoding="utf-8"?>
<calcChain xmlns="http://schemas.openxmlformats.org/spreadsheetml/2006/main">
  <c r="E110" i="3"/>
  <c r="B110"/>
  <c r="A110"/>
  <c r="E101"/>
  <c r="B101"/>
  <c r="A101"/>
  <c r="B94"/>
  <c r="B95" s="1"/>
  <c r="B96" s="1"/>
  <c r="E93"/>
  <c r="E94" s="1"/>
  <c r="E95" s="1"/>
  <c r="E96" s="1"/>
  <c r="B93"/>
  <c r="A93"/>
  <c r="A94" s="1"/>
  <c r="A95" s="1"/>
  <c r="A96" s="1"/>
  <c r="E86"/>
  <c r="E87" s="1"/>
  <c r="E88" s="1"/>
  <c r="E89" s="1"/>
  <c r="E90" s="1"/>
  <c r="B86"/>
  <c r="B87" s="1"/>
  <c r="B88" s="1"/>
  <c r="B89" s="1"/>
  <c r="B90" s="1"/>
  <c r="A86"/>
  <c r="A87" s="1"/>
  <c r="A88" s="1"/>
  <c r="A89" s="1"/>
  <c r="A90" s="1"/>
  <c r="E83"/>
  <c r="E84" s="1"/>
  <c r="B83"/>
  <c r="B84" s="1"/>
  <c r="A83"/>
  <c r="A84" s="1"/>
  <c r="E79"/>
  <c r="E80" s="1"/>
  <c r="B79"/>
  <c r="B80" s="1"/>
  <c r="A79"/>
  <c r="A80" s="1"/>
  <c r="E77"/>
  <c r="B77"/>
  <c r="A77"/>
  <c r="E60"/>
  <c r="E61" s="1"/>
  <c r="E62" s="1"/>
  <c r="E63" s="1"/>
  <c r="E64" s="1"/>
  <c r="B60"/>
  <c r="B61" s="1"/>
  <c r="B62" s="1"/>
  <c r="B63" s="1"/>
  <c r="B64" s="1"/>
  <c r="A60"/>
  <c r="A61" s="1"/>
  <c r="A62" s="1"/>
  <c r="A63" s="1"/>
  <c r="A64" s="1"/>
  <c r="E58"/>
  <c r="B58"/>
  <c r="A58"/>
  <c r="E55"/>
  <c r="E56" s="1"/>
  <c r="B55"/>
  <c r="B56" s="1"/>
  <c r="A55"/>
  <c r="A56" s="1"/>
  <c r="E47"/>
  <c r="B47"/>
  <c r="A47"/>
  <c r="E43"/>
  <c r="E44" s="1"/>
  <c r="B43"/>
  <c r="B44" s="1"/>
  <c r="A43"/>
  <c r="A44" s="1"/>
  <c r="E38"/>
  <c r="E39" s="1"/>
  <c r="B38"/>
  <c r="B39" s="1"/>
  <c r="A38"/>
  <c r="A39" s="1"/>
  <c r="E31"/>
  <c r="B31"/>
  <c r="A31"/>
  <c r="A28"/>
  <c r="E27"/>
  <c r="E28" s="1"/>
  <c r="B27"/>
  <c r="B28" s="1"/>
  <c r="A27"/>
  <c r="E22"/>
  <c r="E23" s="1"/>
  <c r="E24" s="1"/>
  <c r="B22"/>
  <c r="B23" s="1"/>
  <c r="B24" s="1"/>
  <c r="A22"/>
  <c r="A23" s="1"/>
  <c r="A24" s="1"/>
  <c r="E15"/>
  <c r="E16" s="1"/>
  <c r="B15"/>
  <c r="B16" s="1"/>
  <c r="A15"/>
  <c r="A16" s="1"/>
  <c r="E110" i="2"/>
  <c r="B110"/>
  <c r="A110"/>
  <c r="E101"/>
  <c r="B101"/>
  <c r="A101"/>
  <c r="E93"/>
  <c r="E94" s="1"/>
  <c r="E95" s="1"/>
  <c r="E96" s="1"/>
  <c r="B93"/>
  <c r="B94" s="1"/>
  <c r="B95" s="1"/>
  <c r="B96" s="1"/>
  <c r="A93"/>
  <c r="A94" s="1"/>
  <c r="A95" s="1"/>
  <c r="A96" s="1"/>
  <c r="E86"/>
  <c r="E87" s="1"/>
  <c r="E88" s="1"/>
  <c r="E89" s="1"/>
  <c r="E90" s="1"/>
  <c r="B86"/>
  <c r="B87" s="1"/>
  <c r="B88" s="1"/>
  <c r="B89" s="1"/>
  <c r="B90" s="1"/>
  <c r="A86"/>
  <c r="A87" s="1"/>
  <c r="A88" s="1"/>
  <c r="A89" s="1"/>
  <c r="A90" s="1"/>
  <c r="E83"/>
  <c r="E84" s="1"/>
  <c r="B83"/>
  <c r="B84" s="1"/>
  <c r="A83"/>
  <c r="A84" s="1"/>
  <c r="E79"/>
  <c r="E80" s="1"/>
  <c r="B79"/>
  <c r="B80" s="1"/>
  <c r="A79"/>
  <c r="A80" s="1"/>
  <c r="E77"/>
  <c r="B77"/>
  <c r="A77"/>
  <c r="E60"/>
  <c r="E61" s="1"/>
  <c r="E62" s="1"/>
  <c r="E63" s="1"/>
  <c r="E64" s="1"/>
  <c r="B60"/>
  <c r="B61" s="1"/>
  <c r="B62" s="1"/>
  <c r="B63" s="1"/>
  <c r="B64" s="1"/>
  <c r="A60"/>
  <c r="A61" s="1"/>
  <c r="A62" s="1"/>
  <c r="A63" s="1"/>
  <c r="A64" s="1"/>
  <c r="E58"/>
  <c r="B58"/>
  <c r="A58"/>
  <c r="E55"/>
  <c r="E56" s="1"/>
  <c r="B55"/>
  <c r="B56" s="1"/>
  <c r="A55"/>
  <c r="A56" s="1"/>
  <c r="E47"/>
  <c r="B47"/>
  <c r="A47"/>
  <c r="E43"/>
  <c r="E44" s="1"/>
  <c r="B43"/>
  <c r="B44" s="1"/>
  <c r="A43"/>
  <c r="A44" s="1"/>
  <c r="E38"/>
  <c r="E39" s="1"/>
  <c r="B38"/>
  <c r="B39" s="1"/>
  <c r="A38"/>
  <c r="A39" s="1"/>
  <c r="E31"/>
  <c r="B31"/>
  <c r="A31"/>
  <c r="E27"/>
  <c r="E28" s="1"/>
  <c r="B27"/>
  <c r="B28" s="1"/>
  <c r="A27"/>
  <c r="A28" s="1"/>
  <c r="E22"/>
  <c r="E23" s="1"/>
  <c r="E24" s="1"/>
  <c r="B22"/>
  <c r="B23" s="1"/>
  <c r="B24" s="1"/>
  <c r="A22"/>
  <c r="A23" s="1"/>
  <c r="A24" s="1"/>
  <c r="E15"/>
  <c r="E16" s="1"/>
  <c r="B15"/>
  <c r="B16" s="1"/>
  <c r="A15"/>
  <c r="A16" s="1"/>
  <c r="E110" i="1"/>
  <c r="B110"/>
  <c r="A110"/>
  <c r="E101"/>
  <c r="D101"/>
  <c r="B101"/>
  <c r="A101"/>
  <c r="E93"/>
  <c r="E94" s="1"/>
  <c r="E95" s="1"/>
  <c r="E96" s="1"/>
  <c r="D93"/>
  <c r="D94" s="1"/>
  <c r="D95" s="1"/>
  <c r="D96" s="1"/>
  <c r="B93"/>
  <c r="B94" s="1"/>
  <c r="B95" s="1"/>
  <c r="B96" s="1"/>
  <c r="A93"/>
  <c r="A94" s="1"/>
  <c r="A95" s="1"/>
  <c r="A96" s="1"/>
  <c r="E86"/>
  <c r="E87" s="1"/>
  <c r="E88" s="1"/>
  <c r="E89" s="1"/>
  <c r="E90" s="1"/>
  <c r="D86"/>
  <c r="D87" s="1"/>
  <c r="D88" s="1"/>
  <c r="D89" s="1"/>
  <c r="D90" s="1"/>
  <c r="B86"/>
  <c r="B87" s="1"/>
  <c r="B88" s="1"/>
  <c r="B89" s="1"/>
  <c r="B90" s="1"/>
  <c r="A86"/>
  <c r="A87" s="1"/>
  <c r="A88" s="1"/>
  <c r="A89" s="1"/>
  <c r="A90" s="1"/>
  <c r="E83"/>
  <c r="E84" s="1"/>
  <c r="D83"/>
  <c r="D84" s="1"/>
  <c r="B83"/>
  <c r="B84" s="1"/>
  <c r="A83"/>
  <c r="A84" s="1"/>
  <c r="E79"/>
  <c r="E80" s="1"/>
  <c r="D79"/>
  <c r="D80" s="1"/>
  <c r="B79"/>
  <c r="B80" s="1"/>
  <c r="A79"/>
  <c r="A80" s="1"/>
  <c r="E77"/>
  <c r="D77"/>
  <c r="B77"/>
  <c r="A77"/>
  <c r="E60"/>
  <c r="E61" s="1"/>
  <c r="E62" s="1"/>
  <c r="E63" s="1"/>
  <c r="E64" s="1"/>
  <c r="D60"/>
  <c r="D61" s="1"/>
  <c r="D62" s="1"/>
  <c r="D63" s="1"/>
  <c r="D64" s="1"/>
  <c r="B60"/>
  <c r="B61" s="1"/>
  <c r="B62" s="1"/>
  <c r="B63" s="1"/>
  <c r="B64" s="1"/>
  <c r="A60"/>
  <c r="A61" s="1"/>
  <c r="A62" s="1"/>
  <c r="A63" s="1"/>
  <c r="A64" s="1"/>
  <c r="E58"/>
  <c r="D58"/>
  <c r="B58"/>
  <c r="A58"/>
  <c r="E55"/>
  <c r="E56" s="1"/>
  <c r="D55"/>
  <c r="D56" s="1"/>
  <c r="B55"/>
  <c r="B56" s="1"/>
  <c r="A55"/>
  <c r="A56" s="1"/>
  <c r="D49"/>
  <c r="D48"/>
  <c r="E47"/>
  <c r="B47"/>
  <c r="A47"/>
  <c r="D46"/>
  <c r="D47" s="1"/>
  <c r="D45"/>
  <c r="E43"/>
  <c r="E44" s="1"/>
  <c r="B43"/>
  <c r="B44" s="1"/>
  <c r="A43"/>
  <c r="A44" s="1"/>
  <c r="D42"/>
  <c r="D43" s="1"/>
  <c r="D44" s="1"/>
  <c r="D40"/>
  <c r="E38"/>
  <c r="E39" s="1"/>
  <c r="D38"/>
  <c r="D39" s="1"/>
  <c r="B38"/>
  <c r="B39" s="1"/>
  <c r="A38"/>
  <c r="A39" s="1"/>
  <c r="D37"/>
  <c r="D33"/>
  <c r="D32"/>
  <c r="E31"/>
  <c r="D31"/>
  <c r="B31"/>
  <c r="A31"/>
  <c r="D30"/>
  <c r="D29"/>
  <c r="E27"/>
  <c r="E28" s="1"/>
  <c r="B27"/>
  <c r="B28" s="1"/>
  <c r="A27"/>
  <c r="A28" s="1"/>
  <c r="D26"/>
  <c r="D27" s="1"/>
  <c r="D28" s="1"/>
  <c r="E22"/>
  <c r="E23" s="1"/>
  <c r="E24" s="1"/>
  <c r="B22"/>
  <c r="B23" s="1"/>
  <c r="B24" s="1"/>
  <c r="A22"/>
  <c r="A23" s="1"/>
  <c r="A24" s="1"/>
  <c r="D21"/>
  <c r="D22" s="1"/>
  <c r="D23" s="1"/>
  <c r="D24" s="1"/>
  <c r="D19"/>
  <c r="D18"/>
  <c r="D17"/>
  <c r="E15"/>
  <c r="E16" s="1"/>
  <c r="B15"/>
  <c r="B16" s="1"/>
  <c r="A15"/>
  <c r="A16" s="1"/>
  <c r="D14"/>
  <c r="D15" s="1"/>
  <c r="D16" s="1"/>
</calcChain>
</file>

<file path=xl/comments1.xml><?xml version="1.0" encoding="utf-8"?>
<comments xmlns="http://schemas.openxmlformats.org/spreadsheetml/2006/main">
  <authors>
    <author>lawa130008</author>
  </authors>
  <commentList>
    <comment ref="D20" authorId="0">
      <text>
        <r>
          <rPr>
            <b/>
            <sz val="9"/>
            <color indexed="81"/>
            <rFont val="Tahoma"/>
            <family val="2"/>
          </rPr>
          <t>lawa130008:</t>
        </r>
        <r>
          <rPr>
            <sz val="9"/>
            <color indexed="81"/>
            <rFont val="Tahoma"/>
            <family val="2"/>
          </rPr>
          <t xml:space="preserve">
Changed from 383.3 on June 7, 2016</t>
        </r>
      </text>
    </comment>
  </commentList>
</comments>
</file>

<file path=xl/sharedStrings.xml><?xml version="1.0" encoding="utf-8"?>
<sst xmlns="http://schemas.openxmlformats.org/spreadsheetml/2006/main" count="796" uniqueCount="106">
  <si>
    <t>Study 14 and 15 - Resident Fish Spawning</t>
  </si>
  <si>
    <t>Impoundment &amp; Riverine Reaches</t>
  </si>
  <si>
    <t>Spawning Periodicity:</t>
  </si>
  <si>
    <t>Wilder</t>
  </si>
  <si>
    <t>Bellows</t>
  </si>
  <si>
    <t>Vernon</t>
  </si>
  <si>
    <t xml:space="preserve">Yellow Perch (YP): </t>
  </si>
  <si>
    <t>4/20 - 5/15</t>
  </si>
  <si>
    <t>4/15 - 5/10</t>
  </si>
  <si>
    <t xml:space="preserve">OUTPUT NEEDED: </t>
  </si>
  <si>
    <t>Walleye (WAL):</t>
  </si>
  <si>
    <t>N/A</t>
  </si>
  <si>
    <t>how many of those days were due to TC dropping the WSEs in response to imminent storm events, such as the problems w Wilder bass nest dewatering in 2015</t>
  </si>
  <si>
    <t>Sucker (SKR):</t>
  </si>
  <si>
    <t>Sunfish (SF):</t>
  </si>
  <si>
    <t>5/20 - 6/30</t>
  </si>
  <si>
    <t>5/15 - 6/20</t>
  </si>
  <si>
    <t>The idea is that TC draws down impoundments prior to high water events and that could cause WSE to go low</t>
  </si>
  <si>
    <t>Fallfish (FF):</t>
  </si>
  <si>
    <t>5/15 - 6/5</t>
  </si>
  <si>
    <t>5/10 - 5/30</t>
  </si>
  <si>
    <t>Smallmouth Bass (SB):</t>
  </si>
  <si>
    <t>5/20 - 6/20</t>
  </si>
  <si>
    <t>All 5 modeled years, separately</t>
  </si>
  <si>
    <t>Yellow Perch</t>
  </si>
  <si>
    <t>Site ID</t>
  </si>
  <si>
    <t>Site Name</t>
  </si>
  <si>
    <t>HEC-RAS Node #</t>
  </si>
  <si>
    <t>Dates</t>
  </si>
  <si>
    <t># of Days in Period WSE Less than Min WSE</t>
  </si>
  <si>
    <t># of Days in Period Low WSE is due to Imminent Storm</t>
  </si>
  <si>
    <t>14-WB-012</t>
  </si>
  <si>
    <t>Oxbow BW</t>
  </si>
  <si>
    <t>14-WB-016</t>
  </si>
  <si>
    <t>Waits BW</t>
  </si>
  <si>
    <t>14-WB-028</t>
  </si>
  <si>
    <t>Jacobs BW</t>
  </si>
  <si>
    <t>14-WB-032</t>
  </si>
  <si>
    <t>unnamed BW</t>
  </si>
  <si>
    <t>14-WB-051</t>
  </si>
  <si>
    <t>Zebedee BW</t>
  </si>
  <si>
    <t>14-WB-060</t>
  </si>
  <si>
    <t>14-BB-019</t>
  </si>
  <si>
    <t>Black BW</t>
  </si>
  <si>
    <t>14-BB-030</t>
  </si>
  <si>
    <t>Williams BW</t>
  </si>
  <si>
    <t>14-BB-033</t>
  </si>
  <si>
    <t>14-VB-039</t>
  </si>
  <si>
    <t>Retreat Meadows</t>
  </si>
  <si>
    <t>14-VB-045</t>
  </si>
  <si>
    <t>14-VB-050</t>
  </si>
  <si>
    <t>Sunfish</t>
  </si>
  <si>
    <t>Fallfish</t>
  </si>
  <si>
    <t>15-WI-004</t>
  </si>
  <si>
    <t>Fallfish nest</t>
  </si>
  <si>
    <t>15-WI-005</t>
  </si>
  <si>
    <t>Hart Island</t>
  </si>
  <si>
    <t>15-WI-006</t>
  </si>
  <si>
    <t>15-WI-007</t>
  </si>
  <si>
    <t>Chase Island</t>
  </si>
  <si>
    <t>14-BT-013</t>
  </si>
  <si>
    <t>Little Sugar River</t>
  </si>
  <si>
    <t>5/10 - 5/31</t>
  </si>
  <si>
    <t>14-BT-018</t>
  </si>
  <si>
    <t>Black River</t>
  </si>
  <si>
    <t>14-BT-031</t>
  </si>
  <si>
    <t>Williams River</t>
  </si>
  <si>
    <t>15-BI-001</t>
  </si>
  <si>
    <t>Saxtons R bar</t>
  </si>
  <si>
    <t>15-BI-003</t>
  </si>
  <si>
    <t>Dunshee Island</t>
  </si>
  <si>
    <t>15-VI-002</t>
  </si>
  <si>
    <t>Stebbins Island</t>
  </si>
  <si>
    <t>124 VR</t>
  </si>
  <si>
    <t>Smallmouth</t>
  </si>
  <si>
    <t>14-WT-010</t>
  </si>
  <si>
    <t>unnamed trib</t>
  </si>
  <si>
    <t>14-WT-058</t>
  </si>
  <si>
    <t>Ompompanoosuc</t>
  </si>
  <si>
    <t>14-WT-074</t>
  </si>
  <si>
    <t>Mink Brook</t>
  </si>
  <si>
    <t>15-WI-003</t>
  </si>
  <si>
    <t>Burnap's Island</t>
  </si>
  <si>
    <t>14-BT-002</t>
  </si>
  <si>
    <t>Sugar River</t>
  </si>
  <si>
    <t>14-BT-001</t>
  </si>
  <si>
    <t>Jarvis Island</t>
  </si>
  <si>
    <t>15-BI-002</t>
  </si>
  <si>
    <t>unnamed island</t>
  </si>
  <si>
    <t>14-VT-014</t>
  </si>
  <si>
    <t>Aldrick Brook</t>
  </si>
  <si>
    <t>14-VT-016</t>
  </si>
  <si>
    <t>Mill Brook</t>
  </si>
  <si>
    <t>Walleye</t>
  </si>
  <si>
    <t>15-BR-007</t>
  </si>
  <si>
    <t>Cold River</t>
  </si>
  <si>
    <t>THIS SHEET IS ALREADY COMPLETED - ONLY NEED DATA FOR "MEDIAN" ELEVATIONS AND "MINIMUM" ELEVATIONS</t>
  </si>
  <si>
    <r>
      <t>Number of days in the time period when WSEs fell below the Min WSE</t>
    </r>
    <r>
      <rPr>
        <strike/>
        <sz val="10"/>
        <rFont val="Calibri"/>
        <family val="2"/>
        <scheme val="minor"/>
      </rPr>
      <t xml:space="preserve"> for at least 1 hour</t>
    </r>
  </si>
  <si>
    <r>
      <rPr>
        <b/>
        <u/>
        <sz val="10"/>
        <color rgb="FF0000FF"/>
        <rFont val="Calibri"/>
        <family val="2"/>
        <scheme val="minor"/>
      </rPr>
      <t>MEDIAN</t>
    </r>
    <r>
      <rPr>
        <sz val="10"/>
        <color rgb="FFFF0000"/>
        <rFont val="Calibri"/>
        <family val="2"/>
        <scheme val="minor"/>
      </rPr>
      <t xml:space="preserve"> Egg/Nest Elev</t>
    </r>
  </si>
  <si>
    <t>REPEAT ANALYSIS USING THE MEDIAN EGG/NEST ELEVATIONS</t>
  </si>
  <si>
    <r>
      <rPr>
        <b/>
        <u/>
        <sz val="10"/>
        <color rgb="FF0000FF"/>
        <rFont val="Calibri"/>
        <family val="2"/>
        <scheme val="minor"/>
      </rPr>
      <t>MAXIMUM</t>
    </r>
    <r>
      <rPr>
        <sz val="10"/>
        <color rgb="FFFF0000"/>
        <rFont val="Calibri"/>
        <family val="2"/>
        <scheme val="minor"/>
      </rPr>
      <t xml:space="preserve"> Egg/Nest Elev</t>
    </r>
  </si>
  <si>
    <t>ONLY NEED DATA FOR GREEN NODES-BUT CAN DO ALL IF EASIER</t>
  </si>
  <si>
    <r>
      <rPr>
        <b/>
        <u/>
        <sz val="10"/>
        <color rgb="FF0000FF"/>
        <rFont val="Calibri"/>
        <family val="2"/>
        <scheme val="minor"/>
      </rPr>
      <t>MINIMUM</t>
    </r>
    <r>
      <rPr>
        <sz val="10"/>
        <color rgb="FFFF0000"/>
        <rFont val="Calibri"/>
        <family val="2"/>
        <scheme val="minor"/>
      </rPr>
      <t xml:space="preserve"> Egg/Nest Elev</t>
    </r>
  </si>
  <si>
    <t>Number of days in the spawning time period when WSEs fell below the specified WSE criteria</t>
  </si>
  <si>
    <t>REPEAT ANALYSIS USING THE MINIMUM EGG/NEST ELEVATIONS</t>
  </si>
  <si>
    <t># of Days in Period WSE Less than Criteria WSE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</si>
</sst>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"/>
  </numFmts>
  <fonts count="1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  <font>
      <b/>
      <u/>
      <sz val="12"/>
      <color theme="1"/>
      <name val="Calibri"/>
      <family val="2"/>
      <scheme val="minor"/>
    </font>
    <font>
      <strike/>
      <sz val="10"/>
      <name val="Calibri"/>
      <family val="2"/>
      <scheme val="minor"/>
    </font>
    <font>
      <b/>
      <u/>
      <sz val="10"/>
      <color rgb="FF0000FF"/>
      <name val="Calibri"/>
      <family val="2"/>
      <scheme val="minor"/>
    </font>
    <font>
      <b/>
      <sz val="12"/>
      <color rgb="FFFFFF00"/>
      <name val="Calibri"/>
      <family val="2"/>
      <scheme val="minor"/>
    </font>
    <font>
      <sz val="12"/>
      <color rgb="FFFFFF00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104">
    <xf numFmtId="0" fontId="0" fillId="0" borderId="0" xfId="0"/>
    <xf numFmtId="0" fontId="1" fillId="0" borderId="0" xfId="0" applyFont="1" applyFill="1" applyBorder="1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4" borderId="13" xfId="0" applyNumberFormat="1" applyFont="1" applyFill="1" applyBorder="1" applyAlignment="1">
      <alignment horizontal="center" wrapText="1"/>
    </xf>
    <xf numFmtId="0" fontId="6" fillId="4" borderId="0" xfId="0" applyNumberFormat="1" applyFont="1" applyFill="1" applyBorder="1" applyAlignment="1">
      <alignment horizontal="center" wrapText="1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5" xfId="0" applyNumberFormat="1" applyFont="1" applyFill="1" applyBorder="1" applyAlignment="1">
      <alignment horizontal="center" wrapText="1"/>
    </xf>
    <xf numFmtId="0" fontId="6" fillId="4" borderId="16" xfId="0" applyFont="1" applyFill="1" applyBorder="1" applyAlignment="1">
      <alignment horizontal="center"/>
    </xf>
    <xf numFmtId="0" fontId="6" fillId="4" borderId="12" xfId="0" applyNumberFormat="1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3" fillId="5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" fontId="1" fillId="5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0" fontId="11" fillId="0" borderId="0" xfId="0" applyFont="1" applyFill="1" applyBorder="1" applyAlignment="1"/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3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1" fillId="5" borderId="7" xfId="0" applyNumberFormat="1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3" fillId="5" borderId="3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1" fontId="1" fillId="5" borderId="3" xfId="0" applyNumberFormat="1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165" fontId="3" fillId="0" borderId="7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165" fontId="3" fillId="0" borderId="8" xfId="0" applyNumberFormat="1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 wrapText="1"/>
    </xf>
    <xf numFmtId="0" fontId="6" fillId="3" borderId="15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2" fontId="14" fillId="6" borderId="9" xfId="0" applyNumberFormat="1" applyFont="1" applyFill="1" applyBorder="1" applyAlignment="1">
      <alignment horizontal="left"/>
    </xf>
    <xf numFmtId="2" fontId="15" fillId="6" borderId="10" xfId="0" applyNumberFormat="1" applyFont="1" applyFill="1" applyBorder="1" applyAlignment="1">
      <alignment horizontal="center"/>
    </xf>
    <xf numFmtId="2" fontId="15" fillId="6" borderId="17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left"/>
    </xf>
    <xf numFmtId="0" fontId="16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16" fillId="5" borderId="0" xfId="0" applyFont="1" applyFill="1" applyBorder="1" applyAlignment="1"/>
    <xf numFmtId="165" fontId="3" fillId="3" borderId="3" xfId="0" applyNumberFormat="1" applyFont="1" applyFill="1" applyBorder="1" applyAlignment="1">
      <alignment horizontal="center"/>
    </xf>
    <xf numFmtId="165" fontId="3" fillId="3" borderId="0" xfId="0" applyNumberFormat="1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0" fillId="3" borderId="0" xfId="0" applyNumberFormat="1" applyFont="1" applyFill="1" applyBorder="1" applyAlignment="1" applyProtection="1">
      <alignment horizontal="center"/>
    </xf>
    <xf numFmtId="165" fontId="1" fillId="6" borderId="0" xfId="0" applyNumberFormat="1" applyFont="1" applyFill="1" applyBorder="1" applyAlignment="1">
      <alignment horizontal="center"/>
    </xf>
    <xf numFmtId="0" fontId="6" fillId="4" borderId="2" xfId="0" applyNumberFormat="1" applyFont="1" applyFill="1" applyBorder="1" applyAlignment="1">
      <alignment horizontal="center"/>
    </xf>
    <xf numFmtId="0" fontId="6" fillId="4" borderId="4" xfId="0" applyNumberFormat="1" applyFont="1" applyFill="1" applyBorder="1" applyAlignment="1">
      <alignment horizont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66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10"/>
  <sheetViews>
    <sheetView tabSelected="1" topLeftCell="H1" workbookViewId="0">
      <selection activeCell="P1" sqref="P1:Y1048576"/>
    </sheetView>
  </sheetViews>
  <sheetFormatPr defaultColWidth="11.7109375" defaultRowHeight="12.75"/>
  <cols>
    <col min="1" max="1" width="19.85546875" style="1" customWidth="1"/>
    <col min="2" max="2" width="17.7109375" style="1" bestFit="1" customWidth="1"/>
    <col min="3" max="4" width="10.7109375" style="1" customWidth="1"/>
    <col min="5" max="5" width="11.7109375" style="1"/>
    <col min="6" max="15" width="15.7109375" style="1" customWidth="1"/>
    <col min="16" max="16384" width="11.7109375" style="1"/>
  </cols>
  <sheetData>
    <row r="1" spans="1:15" ht="15.75" customHeight="1">
      <c r="A1" s="54" t="s">
        <v>0</v>
      </c>
    </row>
    <row r="2" spans="1:15" ht="12.75" customHeight="1"/>
    <row r="3" spans="1:15" ht="14.25" customHeight="1" thickBot="1">
      <c r="A3" s="2"/>
      <c r="B3" s="3"/>
      <c r="C3" s="38" t="s">
        <v>1</v>
      </c>
      <c r="D3" s="4"/>
    </row>
    <row r="4" spans="1:15" s="5" customFormat="1" ht="19.5" customHeight="1" thickBot="1">
      <c r="A4" s="39" t="s">
        <v>2</v>
      </c>
      <c r="B4" s="40" t="s">
        <v>3</v>
      </c>
      <c r="C4" s="41" t="s">
        <v>4</v>
      </c>
      <c r="D4" s="42" t="s">
        <v>5</v>
      </c>
      <c r="F4" s="88" t="s">
        <v>104</v>
      </c>
      <c r="G4" s="89"/>
      <c r="H4" s="89"/>
      <c r="I4" s="90"/>
      <c r="J4" s="87"/>
      <c r="K4" s="87"/>
      <c r="L4" s="87"/>
      <c r="M4" s="87"/>
    </row>
    <row r="5" spans="1:15" s="5" customFormat="1">
      <c r="A5" s="6" t="s">
        <v>6</v>
      </c>
      <c r="B5" s="7" t="s">
        <v>7</v>
      </c>
      <c r="C5" s="8" t="s">
        <v>8</v>
      </c>
      <c r="D5" s="9" t="s">
        <v>8</v>
      </c>
      <c r="F5" s="10" t="s">
        <v>9</v>
      </c>
      <c r="G5" s="10" t="s">
        <v>103</v>
      </c>
      <c r="H5" s="11"/>
      <c r="I5" s="11"/>
      <c r="J5" s="11"/>
      <c r="K5" s="11"/>
      <c r="L5" s="11"/>
      <c r="M5" s="11"/>
      <c r="N5" s="11"/>
    </row>
    <row r="6" spans="1:15" s="5" customFormat="1">
      <c r="A6" s="12" t="s">
        <v>10</v>
      </c>
      <c r="B6" s="13" t="s">
        <v>11</v>
      </c>
      <c r="C6" s="14" t="s">
        <v>8</v>
      </c>
      <c r="D6" s="15" t="s">
        <v>11</v>
      </c>
      <c r="F6" s="10"/>
      <c r="G6" s="10" t="s">
        <v>12</v>
      </c>
      <c r="H6" s="11"/>
      <c r="I6" s="11"/>
      <c r="J6" s="11"/>
      <c r="K6" s="11"/>
      <c r="L6" s="11"/>
      <c r="M6" s="11"/>
      <c r="N6" s="11"/>
    </row>
    <row r="7" spans="1:15" s="5" customFormat="1">
      <c r="A7" s="12" t="s">
        <v>13</v>
      </c>
      <c r="B7" s="13" t="s">
        <v>11</v>
      </c>
      <c r="C7" s="5" t="s">
        <v>11</v>
      </c>
      <c r="D7" s="15" t="s">
        <v>11</v>
      </c>
      <c r="F7" s="10"/>
      <c r="G7" s="10"/>
      <c r="H7" s="11"/>
      <c r="I7" s="11"/>
      <c r="J7" s="11"/>
      <c r="K7" s="11"/>
      <c r="L7" s="11"/>
      <c r="M7" s="11"/>
      <c r="N7" s="11"/>
    </row>
    <row r="8" spans="1:15" s="5" customFormat="1">
      <c r="A8" s="12" t="s">
        <v>14</v>
      </c>
      <c r="B8" s="16" t="s">
        <v>15</v>
      </c>
      <c r="C8" s="14" t="s">
        <v>16</v>
      </c>
      <c r="D8" s="17" t="s">
        <v>16</v>
      </c>
      <c r="F8" s="10"/>
      <c r="G8" s="10" t="s">
        <v>17</v>
      </c>
      <c r="H8" s="11"/>
      <c r="I8" s="11"/>
      <c r="J8" s="11"/>
      <c r="K8" s="11"/>
      <c r="L8" s="11"/>
      <c r="M8" s="11"/>
      <c r="N8" s="11"/>
    </row>
    <row r="9" spans="1:15" s="5" customFormat="1">
      <c r="A9" s="12" t="s">
        <v>18</v>
      </c>
      <c r="B9" s="16" t="s">
        <v>19</v>
      </c>
      <c r="C9" s="18" t="s">
        <v>20</v>
      </c>
      <c r="D9" s="19" t="s">
        <v>20</v>
      </c>
      <c r="F9" s="10"/>
      <c r="G9" s="10"/>
      <c r="H9" s="11"/>
      <c r="I9" s="11"/>
      <c r="J9" s="11"/>
      <c r="K9" s="11"/>
      <c r="L9" s="11"/>
      <c r="M9" s="11"/>
      <c r="N9" s="11"/>
    </row>
    <row r="10" spans="1:15" s="5" customFormat="1">
      <c r="A10" s="20" t="s">
        <v>21</v>
      </c>
      <c r="B10" s="21" t="s">
        <v>22</v>
      </c>
      <c r="C10" s="22" t="s">
        <v>22</v>
      </c>
      <c r="D10" s="23" t="s">
        <v>22</v>
      </c>
      <c r="F10" s="10"/>
      <c r="G10" s="10" t="s">
        <v>23</v>
      </c>
      <c r="H10" s="11"/>
      <c r="I10" s="11"/>
      <c r="J10" s="11"/>
      <c r="K10" s="11"/>
      <c r="L10" s="11"/>
      <c r="M10" s="11"/>
      <c r="N10" s="11"/>
    </row>
    <row r="11" spans="1:15" s="5" customFormat="1"/>
    <row r="12" spans="1:15" s="25" customFormat="1" ht="15" customHeight="1">
      <c r="A12" s="24" t="s">
        <v>24</v>
      </c>
      <c r="B12" s="91" t="s">
        <v>101</v>
      </c>
      <c r="C12" s="92"/>
      <c r="D12" s="93"/>
      <c r="E12" s="94"/>
      <c r="F12" s="102">
        <v>1992</v>
      </c>
      <c r="G12" s="103"/>
      <c r="H12" s="102">
        <v>1994</v>
      </c>
      <c r="I12" s="103"/>
      <c r="J12" s="102">
        <v>1989</v>
      </c>
      <c r="K12" s="103"/>
      <c r="L12" s="102">
        <v>2007</v>
      </c>
      <c r="M12" s="103"/>
      <c r="N12" s="102">
        <v>1990</v>
      </c>
      <c r="O12" s="103"/>
    </row>
    <row r="13" spans="1:15" s="25" customFormat="1" ht="51">
      <c r="A13" s="55" t="s">
        <v>25</v>
      </c>
      <c r="B13" s="56" t="s">
        <v>26</v>
      </c>
      <c r="C13" s="57" t="s">
        <v>27</v>
      </c>
      <c r="D13" s="86" t="s">
        <v>102</v>
      </c>
      <c r="E13" s="58" t="s">
        <v>28</v>
      </c>
      <c r="F13" s="31" t="s">
        <v>105</v>
      </c>
      <c r="G13" s="30" t="s">
        <v>30</v>
      </c>
      <c r="H13" s="31" t="s">
        <v>105</v>
      </c>
      <c r="I13" s="30" t="s">
        <v>30</v>
      </c>
      <c r="J13" s="31" t="s">
        <v>105</v>
      </c>
      <c r="K13" s="30" t="s">
        <v>30</v>
      </c>
      <c r="L13" s="31" t="s">
        <v>105</v>
      </c>
      <c r="M13" s="30" t="s">
        <v>30</v>
      </c>
      <c r="N13" s="31" t="s">
        <v>105</v>
      </c>
      <c r="O13" s="30" t="s">
        <v>30</v>
      </c>
    </row>
    <row r="14" spans="1:15" s="25" customFormat="1" ht="15" customHeight="1">
      <c r="A14" s="59" t="s">
        <v>31</v>
      </c>
      <c r="B14" s="60" t="s">
        <v>32</v>
      </c>
      <c r="C14" s="61">
        <v>1143</v>
      </c>
      <c r="D14" s="100">
        <v>383.87099999999998</v>
      </c>
      <c r="E14" s="63" t="s">
        <v>7</v>
      </c>
      <c r="F14" s="64">
        <v>2</v>
      </c>
      <c r="G14" s="65">
        <v>1</v>
      </c>
      <c r="H14" s="64">
        <v>0</v>
      </c>
      <c r="I14" s="65">
        <v>0</v>
      </c>
      <c r="J14" s="64">
        <v>4</v>
      </c>
      <c r="K14" s="65">
        <v>2</v>
      </c>
      <c r="L14" s="64">
        <v>4</v>
      </c>
      <c r="M14" s="65">
        <v>2</v>
      </c>
      <c r="N14" s="64">
        <v>8</v>
      </c>
      <c r="O14" s="65">
        <v>0</v>
      </c>
    </row>
    <row r="15" spans="1:15" s="25" customFormat="1" ht="15" customHeight="1">
      <c r="A15" s="66" t="str">
        <f t="shared" ref="A15:B16" si="0">A14</f>
        <v>14-WB-012</v>
      </c>
      <c r="B15" s="37" t="str">
        <f t="shared" si="0"/>
        <v>Oxbow BW</v>
      </c>
      <c r="C15" s="44">
        <v>1142</v>
      </c>
      <c r="D15" s="100">
        <v>383.87099999999998</v>
      </c>
      <c r="E15" s="37" t="str">
        <f>E14</f>
        <v>4/20 - 5/15</v>
      </c>
      <c r="F15" s="45">
        <v>2</v>
      </c>
      <c r="G15" s="46">
        <v>1</v>
      </c>
      <c r="H15" s="45">
        <v>0</v>
      </c>
      <c r="I15" s="46">
        <v>0</v>
      </c>
      <c r="J15" s="45">
        <v>4</v>
      </c>
      <c r="K15" s="46">
        <v>2</v>
      </c>
      <c r="L15" s="45">
        <v>4</v>
      </c>
      <c r="M15" s="46">
        <v>2</v>
      </c>
      <c r="N15" s="45">
        <v>8</v>
      </c>
      <c r="O15" s="46">
        <v>0</v>
      </c>
    </row>
    <row r="16" spans="1:15" s="25" customFormat="1" ht="15" customHeight="1">
      <c r="A16" s="66" t="str">
        <f t="shared" si="0"/>
        <v>14-WB-012</v>
      </c>
      <c r="B16" s="37" t="str">
        <f t="shared" si="0"/>
        <v>Oxbow BW</v>
      </c>
      <c r="C16" s="47">
        <v>1141</v>
      </c>
      <c r="D16" s="100">
        <v>383.87099999999998</v>
      </c>
      <c r="E16" s="37" t="str">
        <f>E15</f>
        <v>4/20 - 5/15</v>
      </c>
      <c r="F16" s="45">
        <v>2</v>
      </c>
      <c r="G16" s="46">
        <v>1</v>
      </c>
      <c r="H16" s="45">
        <v>0</v>
      </c>
      <c r="I16" s="46">
        <v>0</v>
      </c>
      <c r="J16" s="45">
        <v>4</v>
      </c>
      <c r="K16" s="46">
        <v>2</v>
      </c>
      <c r="L16" s="45">
        <v>4</v>
      </c>
      <c r="M16" s="46">
        <v>2</v>
      </c>
      <c r="N16" s="45">
        <v>8</v>
      </c>
      <c r="O16" s="46">
        <v>0</v>
      </c>
    </row>
    <row r="17" spans="1:15" s="25" customFormat="1" ht="15" customHeight="1">
      <c r="A17" s="67" t="s">
        <v>33</v>
      </c>
      <c r="B17" s="43" t="s">
        <v>34</v>
      </c>
      <c r="C17" s="47">
        <v>1124</v>
      </c>
      <c r="D17" s="96">
        <v>382.6</v>
      </c>
      <c r="E17" s="27" t="s">
        <v>7</v>
      </c>
      <c r="F17" s="45">
        <v>0</v>
      </c>
      <c r="G17" s="46">
        <v>0</v>
      </c>
      <c r="H17" s="45">
        <v>0</v>
      </c>
      <c r="I17" s="46">
        <v>0</v>
      </c>
      <c r="J17" s="45">
        <v>0</v>
      </c>
      <c r="K17" s="46">
        <v>0</v>
      </c>
      <c r="L17" s="45">
        <v>0</v>
      </c>
      <c r="M17" s="46">
        <v>0</v>
      </c>
      <c r="N17" s="45">
        <v>4</v>
      </c>
      <c r="O17" s="46">
        <v>0</v>
      </c>
    </row>
    <row r="18" spans="1:15" s="25" customFormat="1" ht="15" customHeight="1">
      <c r="A18" s="67" t="s">
        <v>35</v>
      </c>
      <c r="B18" s="43" t="s">
        <v>36</v>
      </c>
      <c r="C18" s="47">
        <v>1057</v>
      </c>
      <c r="D18" s="96">
        <v>382</v>
      </c>
      <c r="E18" s="27" t="s">
        <v>7</v>
      </c>
      <c r="F18" s="45">
        <v>1</v>
      </c>
      <c r="G18" s="46">
        <v>0</v>
      </c>
      <c r="H18" s="45">
        <v>0</v>
      </c>
      <c r="I18" s="46">
        <v>0</v>
      </c>
      <c r="J18" s="45">
        <v>4</v>
      </c>
      <c r="K18" s="46">
        <v>3</v>
      </c>
      <c r="L18" s="45">
        <v>4</v>
      </c>
      <c r="M18" s="46">
        <v>3</v>
      </c>
      <c r="N18" s="45">
        <v>5</v>
      </c>
      <c r="O18" s="46">
        <v>0</v>
      </c>
    </row>
    <row r="19" spans="1:15" s="25" customFormat="1" ht="15" customHeight="1">
      <c r="A19" s="67" t="s">
        <v>37</v>
      </c>
      <c r="B19" s="43" t="s">
        <v>38</v>
      </c>
      <c r="C19" s="47">
        <v>1039</v>
      </c>
      <c r="D19" s="96">
        <v>382.5</v>
      </c>
      <c r="E19" s="27" t="s">
        <v>7</v>
      </c>
      <c r="F19" s="45">
        <v>3</v>
      </c>
      <c r="G19" s="46">
        <v>2</v>
      </c>
      <c r="H19" s="45">
        <v>1</v>
      </c>
      <c r="I19" s="46">
        <v>1</v>
      </c>
      <c r="J19" s="45">
        <v>7</v>
      </c>
      <c r="K19" s="46">
        <v>4</v>
      </c>
      <c r="L19" s="45">
        <v>7</v>
      </c>
      <c r="M19" s="46">
        <v>4</v>
      </c>
      <c r="N19" s="45">
        <v>12</v>
      </c>
      <c r="O19" s="46">
        <v>2</v>
      </c>
    </row>
    <row r="20" spans="1:15" s="25" customFormat="1" ht="15" customHeight="1">
      <c r="A20" s="67" t="s">
        <v>39</v>
      </c>
      <c r="B20" s="43" t="s">
        <v>40</v>
      </c>
      <c r="C20" s="47">
        <v>979</v>
      </c>
      <c r="D20" s="96">
        <v>382.5</v>
      </c>
      <c r="E20" s="27" t="s">
        <v>7</v>
      </c>
      <c r="F20" s="45">
        <v>9</v>
      </c>
      <c r="G20" s="46">
        <v>6</v>
      </c>
      <c r="H20" s="45">
        <v>12</v>
      </c>
      <c r="I20" s="46">
        <v>11</v>
      </c>
      <c r="J20" s="45">
        <v>18</v>
      </c>
      <c r="K20" s="46">
        <v>13</v>
      </c>
      <c r="L20" s="45">
        <v>18</v>
      </c>
      <c r="M20" s="46">
        <v>13</v>
      </c>
      <c r="N20" s="45">
        <v>13</v>
      </c>
      <c r="O20" s="46">
        <v>2</v>
      </c>
    </row>
    <row r="21" spans="1:15" s="25" customFormat="1" ht="15" customHeight="1">
      <c r="A21" s="67" t="s">
        <v>41</v>
      </c>
      <c r="B21" s="43" t="s">
        <v>38</v>
      </c>
      <c r="C21" s="44">
        <v>952</v>
      </c>
      <c r="D21" s="96">
        <v>379.5</v>
      </c>
      <c r="E21" s="27" t="s">
        <v>7</v>
      </c>
      <c r="F21" s="45">
        <v>0</v>
      </c>
      <c r="G21" s="46">
        <v>0</v>
      </c>
      <c r="H21" s="45">
        <v>0</v>
      </c>
      <c r="I21" s="46">
        <v>0</v>
      </c>
      <c r="J21" s="45">
        <v>0</v>
      </c>
      <c r="K21" s="46">
        <v>0</v>
      </c>
      <c r="L21" s="45">
        <v>0</v>
      </c>
      <c r="M21" s="46">
        <v>0</v>
      </c>
      <c r="N21" s="45">
        <v>0</v>
      </c>
      <c r="O21" s="46">
        <v>0</v>
      </c>
    </row>
    <row r="22" spans="1:15" s="25" customFormat="1" ht="15" customHeight="1">
      <c r="A22" s="66" t="str">
        <f t="shared" ref="A22:B24" si="1">A21</f>
        <v>14-WB-060</v>
      </c>
      <c r="B22" s="37" t="str">
        <f t="shared" si="1"/>
        <v>unnamed BW</v>
      </c>
      <c r="C22" s="47">
        <v>951</v>
      </c>
      <c r="D22" s="96">
        <v>379.5</v>
      </c>
      <c r="E22" s="37" t="str">
        <f t="shared" ref="E22:E24" si="2">E21</f>
        <v>4/20 - 5/15</v>
      </c>
      <c r="F22" s="45">
        <v>0</v>
      </c>
      <c r="G22" s="46">
        <v>0</v>
      </c>
      <c r="H22" s="45">
        <v>0</v>
      </c>
      <c r="I22" s="46">
        <v>0</v>
      </c>
      <c r="J22" s="45">
        <v>0</v>
      </c>
      <c r="K22" s="46">
        <v>0</v>
      </c>
      <c r="L22" s="45">
        <v>0</v>
      </c>
      <c r="M22" s="46">
        <v>0</v>
      </c>
      <c r="N22" s="45">
        <v>0</v>
      </c>
      <c r="O22" s="46">
        <v>0</v>
      </c>
    </row>
    <row r="23" spans="1:15" s="25" customFormat="1" ht="15" customHeight="1">
      <c r="A23" s="66" t="str">
        <f t="shared" si="1"/>
        <v>14-WB-060</v>
      </c>
      <c r="B23" s="37" t="str">
        <f t="shared" si="1"/>
        <v>unnamed BW</v>
      </c>
      <c r="C23" s="44">
        <v>950</v>
      </c>
      <c r="D23" s="96">
        <v>379.5</v>
      </c>
      <c r="E23" s="37" t="str">
        <f t="shared" si="2"/>
        <v>4/20 - 5/15</v>
      </c>
      <c r="F23" s="45">
        <v>0</v>
      </c>
      <c r="G23" s="46">
        <v>0</v>
      </c>
      <c r="H23" s="45">
        <v>0</v>
      </c>
      <c r="I23" s="46">
        <v>0</v>
      </c>
      <c r="J23" s="45">
        <v>0</v>
      </c>
      <c r="K23" s="46">
        <v>0</v>
      </c>
      <c r="L23" s="45">
        <v>0</v>
      </c>
      <c r="M23" s="46">
        <v>0</v>
      </c>
      <c r="N23" s="45">
        <v>0</v>
      </c>
      <c r="O23" s="46">
        <v>0</v>
      </c>
    </row>
    <row r="24" spans="1:15" s="25" customFormat="1" ht="15" customHeight="1">
      <c r="A24" s="66" t="str">
        <f t="shared" si="1"/>
        <v>14-WB-060</v>
      </c>
      <c r="B24" s="37" t="str">
        <f t="shared" si="1"/>
        <v>unnamed BW</v>
      </c>
      <c r="C24" s="44">
        <v>949</v>
      </c>
      <c r="D24" s="96">
        <v>379.5</v>
      </c>
      <c r="E24" s="37" t="str">
        <f t="shared" si="2"/>
        <v>4/20 - 5/15</v>
      </c>
      <c r="F24" s="45">
        <v>0</v>
      </c>
      <c r="G24" s="46">
        <v>0</v>
      </c>
      <c r="H24" s="45">
        <v>0</v>
      </c>
      <c r="I24" s="46">
        <v>0</v>
      </c>
      <c r="J24" s="45">
        <v>0</v>
      </c>
      <c r="K24" s="46">
        <v>0</v>
      </c>
      <c r="L24" s="45">
        <v>0</v>
      </c>
      <c r="M24" s="46">
        <v>0</v>
      </c>
      <c r="N24" s="45">
        <v>0</v>
      </c>
      <c r="O24" s="46">
        <v>0</v>
      </c>
    </row>
    <row r="25" spans="1:15" s="25" customFormat="1" ht="15" customHeight="1">
      <c r="A25" s="67" t="s">
        <v>42</v>
      </c>
      <c r="B25" s="43" t="s">
        <v>43</v>
      </c>
      <c r="C25" s="47">
        <v>571</v>
      </c>
      <c r="D25" s="96">
        <v>288.39999999999998</v>
      </c>
      <c r="E25" s="28" t="s">
        <v>8</v>
      </c>
      <c r="F25" s="45">
        <v>0</v>
      </c>
      <c r="G25" s="46">
        <v>0</v>
      </c>
      <c r="H25" s="45">
        <v>0</v>
      </c>
      <c r="I25" s="46">
        <v>0</v>
      </c>
      <c r="J25" s="45">
        <v>0</v>
      </c>
      <c r="K25" s="46">
        <v>0</v>
      </c>
      <c r="L25" s="45">
        <v>0</v>
      </c>
      <c r="M25" s="46">
        <v>0</v>
      </c>
      <c r="N25" s="45">
        <v>0</v>
      </c>
      <c r="O25" s="46">
        <v>0</v>
      </c>
    </row>
    <row r="26" spans="1:15" s="25" customFormat="1" ht="15" customHeight="1">
      <c r="A26" s="67" t="s">
        <v>44</v>
      </c>
      <c r="B26" s="43" t="s">
        <v>45</v>
      </c>
      <c r="C26" s="44">
        <v>536</v>
      </c>
      <c r="D26" s="96">
        <v>287.7</v>
      </c>
      <c r="E26" s="28" t="s">
        <v>8</v>
      </c>
      <c r="F26" s="45">
        <v>0</v>
      </c>
      <c r="G26" s="46">
        <v>0</v>
      </c>
      <c r="H26" s="45">
        <v>0</v>
      </c>
      <c r="I26" s="46">
        <v>0</v>
      </c>
      <c r="J26" s="45">
        <v>0</v>
      </c>
      <c r="K26" s="46">
        <v>0</v>
      </c>
      <c r="L26" s="45">
        <v>0</v>
      </c>
      <c r="M26" s="46">
        <v>0</v>
      </c>
      <c r="N26" s="45">
        <v>0</v>
      </c>
      <c r="O26" s="46">
        <v>0</v>
      </c>
    </row>
    <row r="27" spans="1:15" s="25" customFormat="1" ht="15" customHeight="1">
      <c r="A27" s="66" t="str">
        <f t="shared" ref="A27:B28" si="3">A26</f>
        <v>14-BB-030</v>
      </c>
      <c r="B27" s="37" t="str">
        <f t="shared" si="3"/>
        <v>Williams BW</v>
      </c>
      <c r="C27" s="44">
        <v>535</v>
      </c>
      <c r="D27" s="96">
        <v>287.7</v>
      </c>
      <c r="E27" s="37" t="str">
        <f>E26</f>
        <v>4/15 - 5/10</v>
      </c>
      <c r="F27" s="45">
        <v>0</v>
      </c>
      <c r="G27" s="46">
        <v>0</v>
      </c>
      <c r="H27" s="45">
        <v>0</v>
      </c>
      <c r="I27" s="46">
        <v>0</v>
      </c>
      <c r="J27" s="45">
        <v>0</v>
      </c>
      <c r="K27" s="46">
        <v>0</v>
      </c>
      <c r="L27" s="45">
        <v>0</v>
      </c>
      <c r="M27" s="46">
        <v>0</v>
      </c>
      <c r="N27" s="45">
        <v>0</v>
      </c>
      <c r="O27" s="46">
        <v>0</v>
      </c>
    </row>
    <row r="28" spans="1:15" s="25" customFormat="1" ht="15" customHeight="1">
      <c r="A28" s="66" t="str">
        <f t="shared" si="3"/>
        <v>14-BB-030</v>
      </c>
      <c r="B28" s="37" t="str">
        <f t="shared" si="3"/>
        <v>Williams BW</v>
      </c>
      <c r="C28" s="47">
        <v>534</v>
      </c>
      <c r="D28" s="96">
        <v>287.7</v>
      </c>
      <c r="E28" s="37" t="str">
        <f>E27</f>
        <v>4/15 - 5/10</v>
      </c>
      <c r="F28" s="45">
        <v>0</v>
      </c>
      <c r="G28" s="46">
        <v>0</v>
      </c>
      <c r="H28" s="45">
        <v>0</v>
      </c>
      <c r="I28" s="46">
        <v>0</v>
      </c>
      <c r="J28" s="45">
        <v>0</v>
      </c>
      <c r="K28" s="46">
        <v>0</v>
      </c>
      <c r="L28" s="45">
        <v>0</v>
      </c>
      <c r="M28" s="46">
        <v>0</v>
      </c>
      <c r="N28" s="45">
        <v>0</v>
      </c>
      <c r="O28" s="46">
        <v>0</v>
      </c>
    </row>
    <row r="29" spans="1:15" ht="15">
      <c r="A29" s="67" t="s">
        <v>46</v>
      </c>
      <c r="B29" s="43" t="s">
        <v>38</v>
      </c>
      <c r="C29" s="47">
        <v>522</v>
      </c>
      <c r="D29" s="96">
        <v>287.39999999999998</v>
      </c>
      <c r="E29" s="28" t="s">
        <v>8</v>
      </c>
      <c r="F29" s="45">
        <v>0</v>
      </c>
      <c r="G29" s="46">
        <v>0</v>
      </c>
      <c r="H29" s="45">
        <v>0</v>
      </c>
      <c r="I29" s="46">
        <v>0</v>
      </c>
      <c r="J29" s="45">
        <v>0</v>
      </c>
      <c r="K29" s="46">
        <v>0</v>
      </c>
      <c r="L29" s="45">
        <v>0</v>
      </c>
      <c r="M29" s="46">
        <v>0</v>
      </c>
      <c r="N29" s="45">
        <v>0</v>
      </c>
      <c r="O29" s="46">
        <v>0</v>
      </c>
    </row>
    <row r="30" spans="1:15" ht="15">
      <c r="A30" s="67" t="s">
        <v>47</v>
      </c>
      <c r="B30" s="43" t="s">
        <v>48</v>
      </c>
      <c r="C30" s="48">
        <v>186</v>
      </c>
      <c r="D30" s="97">
        <v>216.1</v>
      </c>
      <c r="E30" s="28" t="s">
        <v>8</v>
      </c>
      <c r="F30" s="45">
        <v>0</v>
      </c>
      <c r="G30" s="46">
        <v>0</v>
      </c>
      <c r="H30" s="45">
        <v>0</v>
      </c>
      <c r="I30" s="46">
        <v>0</v>
      </c>
      <c r="J30" s="45">
        <v>0</v>
      </c>
      <c r="K30" s="46">
        <v>0</v>
      </c>
      <c r="L30" s="45">
        <v>0</v>
      </c>
      <c r="M30" s="46">
        <v>0</v>
      </c>
      <c r="N30" s="45">
        <v>0</v>
      </c>
      <c r="O30" s="46">
        <v>0</v>
      </c>
    </row>
    <row r="31" spans="1:15" ht="15">
      <c r="A31" s="66" t="str">
        <f t="shared" ref="A31:B31" si="4">A30</f>
        <v>14-VB-039</v>
      </c>
      <c r="B31" s="37" t="str">
        <f t="shared" si="4"/>
        <v>Retreat Meadows</v>
      </c>
      <c r="C31" s="50">
        <v>185</v>
      </c>
      <c r="D31" s="97">
        <v>216.1</v>
      </c>
      <c r="E31" s="37" t="str">
        <f>E30</f>
        <v>4/15 - 5/10</v>
      </c>
      <c r="F31" s="45">
        <v>0</v>
      </c>
      <c r="G31" s="46">
        <v>0</v>
      </c>
      <c r="H31" s="45">
        <v>0</v>
      </c>
      <c r="I31" s="46">
        <v>0</v>
      </c>
      <c r="J31" s="45">
        <v>0</v>
      </c>
      <c r="K31" s="46">
        <v>0</v>
      </c>
      <c r="L31" s="45">
        <v>0</v>
      </c>
      <c r="M31" s="46">
        <v>0</v>
      </c>
      <c r="N31" s="45">
        <v>0</v>
      </c>
      <c r="O31" s="46">
        <v>0</v>
      </c>
    </row>
    <row r="32" spans="1:15" s="5" customFormat="1" ht="15">
      <c r="A32" s="67" t="s">
        <v>49</v>
      </c>
      <c r="B32" s="43" t="s">
        <v>38</v>
      </c>
      <c r="C32" s="50">
        <v>120</v>
      </c>
      <c r="D32" s="97">
        <v>217.5</v>
      </c>
      <c r="E32" s="28" t="s">
        <v>8</v>
      </c>
      <c r="F32" s="45">
        <v>0</v>
      </c>
      <c r="G32" s="46">
        <v>0</v>
      </c>
      <c r="H32" s="45">
        <v>0</v>
      </c>
      <c r="I32" s="46">
        <v>0</v>
      </c>
      <c r="J32" s="45">
        <v>0</v>
      </c>
      <c r="K32" s="46">
        <v>0</v>
      </c>
      <c r="L32" s="45">
        <v>0</v>
      </c>
      <c r="M32" s="46">
        <v>0</v>
      </c>
      <c r="N32" s="45">
        <v>0</v>
      </c>
      <c r="O32" s="46">
        <v>0</v>
      </c>
    </row>
    <row r="33" spans="1:15" s="5" customFormat="1" ht="15">
      <c r="A33" s="68" t="s">
        <v>50</v>
      </c>
      <c r="B33" s="69" t="s">
        <v>38</v>
      </c>
      <c r="C33" s="70">
        <v>81</v>
      </c>
      <c r="D33" s="98">
        <v>216.4</v>
      </c>
      <c r="E33" s="72" t="s">
        <v>8</v>
      </c>
      <c r="F33" s="52">
        <v>0</v>
      </c>
      <c r="G33" s="53">
        <v>0</v>
      </c>
      <c r="H33" s="52">
        <v>0</v>
      </c>
      <c r="I33" s="53">
        <v>0</v>
      </c>
      <c r="J33" s="52">
        <v>0</v>
      </c>
      <c r="K33" s="53">
        <v>0</v>
      </c>
      <c r="L33" s="52">
        <v>0</v>
      </c>
      <c r="M33" s="53">
        <v>0</v>
      </c>
      <c r="N33" s="52">
        <v>0</v>
      </c>
      <c r="O33" s="53">
        <v>0</v>
      </c>
    </row>
    <row r="34" spans="1:15" s="5" customFormat="1" ht="15">
      <c r="F34" s="45"/>
      <c r="G34" s="46"/>
      <c r="H34" s="45"/>
      <c r="I34" s="46"/>
      <c r="J34" s="45"/>
      <c r="K34" s="46"/>
      <c r="L34" s="45"/>
      <c r="M34" s="46"/>
      <c r="N34" s="45"/>
      <c r="O34" s="46"/>
    </row>
    <row r="35" spans="1:15" s="5" customFormat="1">
      <c r="A35" s="24" t="s">
        <v>51</v>
      </c>
      <c r="B35" s="91" t="s">
        <v>101</v>
      </c>
      <c r="C35" s="92"/>
      <c r="D35" s="93"/>
      <c r="E35" s="94"/>
      <c r="F35" s="102">
        <v>1992</v>
      </c>
      <c r="G35" s="103"/>
      <c r="H35" s="102">
        <v>1994</v>
      </c>
      <c r="I35" s="103"/>
      <c r="J35" s="102">
        <v>1989</v>
      </c>
      <c r="K35" s="103"/>
      <c r="L35" s="102">
        <v>2007</v>
      </c>
      <c r="M35" s="103"/>
      <c r="N35" s="102">
        <v>1990</v>
      </c>
      <c r="O35" s="103"/>
    </row>
    <row r="36" spans="1:15" s="5" customFormat="1" ht="51">
      <c r="A36" s="55" t="s">
        <v>25</v>
      </c>
      <c r="B36" s="56" t="s">
        <v>26</v>
      </c>
      <c r="C36" s="57" t="s">
        <v>27</v>
      </c>
      <c r="D36" s="85" t="s">
        <v>102</v>
      </c>
      <c r="E36" s="58" t="s">
        <v>28</v>
      </c>
      <c r="F36" s="31" t="s">
        <v>105</v>
      </c>
      <c r="G36" s="30" t="s">
        <v>30</v>
      </c>
      <c r="H36" s="31" t="s">
        <v>105</v>
      </c>
      <c r="I36" s="30" t="s">
        <v>30</v>
      </c>
      <c r="J36" s="31" t="s">
        <v>105</v>
      </c>
      <c r="K36" s="30" t="s">
        <v>30</v>
      </c>
      <c r="L36" s="31" t="s">
        <v>105</v>
      </c>
      <c r="M36" s="30" t="s">
        <v>30</v>
      </c>
      <c r="N36" s="31" t="s">
        <v>105</v>
      </c>
      <c r="O36" s="30" t="s">
        <v>30</v>
      </c>
    </row>
    <row r="37" spans="1:15" s="5" customFormat="1" ht="15">
      <c r="A37" s="59" t="s">
        <v>31</v>
      </c>
      <c r="B37" s="60" t="s">
        <v>32</v>
      </c>
      <c r="C37" s="61">
        <v>1143</v>
      </c>
      <c r="D37" s="95">
        <v>383.4</v>
      </c>
      <c r="E37" s="73" t="s">
        <v>15</v>
      </c>
      <c r="F37" s="64">
        <v>42</v>
      </c>
      <c r="G37" s="65">
        <v>0</v>
      </c>
      <c r="H37" s="64">
        <v>22</v>
      </c>
      <c r="I37" s="65">
        <v>0</v>
      </c>
      <c r="J37" s="64">
        <v>14</v>
      </c>
      <c r="K37" s="65">
        <v>0</v>
      </c>
      <c r="L37" s="64">
        <v>14</v>
      </c>
      <c r="M37" s="65">
        <v>0</v>
      </c>
      <c r="N37" s="64">
        <v>19</v>
      </c>
      <c r="O37" s="65">
        <v>0</v>
      </c>
    </row>
    <row r="38" spans="1:15" s="5" customFormat="1" ht="15">
      <c r="A38" s="66" t="str">
        <f t="shared" ref="A38:B39" si="5">A37</f>
        <v>14-WB-012</v>
      </c>
      <c r="B38" s="37" t="str">
        <f t="shared" si="5"/>
        <v>Oxbow BW</v>
      </c>
      <c r="C38" s="44">
        <v>1142</v>
      </c>
      <c r="D38" s="96">
        <v>383.4</v>
      </c>
      <c r="E38" s="37" t="str">
        <f>E37</f>
        <v>5/20 - 6/30</v>
      </c>
      <c r="F38" s="45">
        <v>42</v>
      </c>
      <c r="G38" s="46">
        <v>0</v>
      </c>
      <c r="H38" s="45">
        <v>22</v>
      </c>
      <c r="I38" s="46">
        <v>0</v>
      </c>
      <c r="J38" s="45">
        <v>14</v>
      </c>
      <c r="K38" s="46">
        <v>0</v>
      </c>
      <c r="L38" s="45">
        <v>14</v>
      </c>
      <c r="M38" s="46">
        <v>0</v>
      </c>
      <c r="N38" s="45">
        <v>19</v>
      </c>
      <c r="O38" s="46">
        <v>0</v>
      </c>
    </row>
    <row r="39" spans="1:15" s="5" customFormat="1" ht="15">
      <c r="A39" s="66" t="str">
        <f t="shared" si="5"/>
        <v>14-WB-012</v>
      </c>
      <c r="B39" s="37" t="str">
        <f t="shared" si="5"/>
        <v>Oxbow BW</v>
      </c>
      <c r="C39" s="47">
        <v>1141</v>
      </c>
      <c r="D39" s="96">
        <v>383.4</v>
      </c>
      <c r="E39" s="37" t="str">
        <f>E38</f>
        <v>5/20 - 6/30</v>
      </c>
      <c r="F39" s="45">
        <v>42</v>
      </c>
      <c r="G39" s="46">
        <v>0</v>
      </c>
      <c r="H39" s="45">
        <v>22</v>
      </c>
      <c r="I39" s="46">
        <v>0</v>
      </c>
      <c r="J39" s="45">
        <v>14</v>
      </c>
      <c r="K39" s="46">
        <v>0</v>
      </c>
      <c r="L39" s="45">
        <v>14</v>
      </c>
      <c r="M39" s="46">
        <v>0</v>
      </c>
      <c r="N39" s="45">
        <v>19</v>
      </c>
      <c r="O39" s="46">
        <v>0</v>
      </c>
    </row>
    <row r="40" spans="1:15" s="25" customFormat="1" ht="15" customHeight="1">
      <c r="A40" s="67" t="s">
        <v>37</v>
      </c>
      <c r="B40" s="43" t="s">
        <v>38</v>
      </c>
      <c r="C40" s="47">
        <v>1039</v>
      </c>
      <c r="D40" s="96">
        <v>382.4</v>
      </c>
      <c r="E40" s="18" t="s">
        <v>15</v>
      </c>
      <c r="F40" s="45">
        <v>10</v>
      </c>
      <c r="G40" s="46">
        <v>0</v>
      </c>
      <c r="H40" s="45">
        <v>13</v>
      </c>
      <c r="I40" s="46">
        <v>0</v>
      </c>
      <c r="J40" s="45">
        <v>8</v>
      </c>
      <c r="K40" s="46">
        <v>0</v>
      </c>
      <c r="L40" s="45">
        <v>8</v>
      </c>
      <c r="M40" s="46">
        <v>0</v>
      </c>
      <c r="N40" s="45">
        <v>8</v>
      </c>
      <c r="O40" s="46">
        <v>0</v>
      </c>
    </row>
    <row r="41" spans="1:15" s="25" customFormat="1" ht="15" customHeight="1">
      <c r="A41" s="67" t="s">
        <v>42</v>
      </c>
      <c r="B41" s="43" t="s">
        <v>43</v>
      </c>
      <c r="C41" s="47">
        <v>571</v>
      </c>
      <c r="D41" s="96">
        <v>287.8</v>
      </c>
      <c r="E41" s="14" t="s">
        <v>16</v>
      </c>
      <c r="F41" s="45">
        <v>0</v>
      </c>
      <c r="G41" s="46">
        <v>0</v>
      </c>
      <c r="H41" s="45">
        <v>0</v>
      </c>
      <c r="I41" s="46">
        <v>0</v>
      </c>
      <c r="J41" s="45">
        <v>0</v>
      </c>
      <c r="K41" s="46">
        <v>0</v>
      </c>
      <c r="L41" s="45">
        <v>0</v>
      </c>
      <c r="M41" s="46">
        <v>0</v>
      </c>
      <c r="N41" s="45">
        <v>0</v>
      </c>
      <c r="O41" s="46">
        <v>0</v>
      </c>
    </row>
    <row r="42" spans="1:15" s="25" customFormat="1" ht="15" customHeight="1">
      <c r="A42" s="67" t="s">
        <v>44</v>
      </c>
      <c r="B42" s="43" t="s">
        <v>45</v>
      </c>
      <c r="C42" s="44">
        <v>536</v>
      </c>
      <c r="D42" s="96">
        <v>289</v>
      </c>
      <c r="E42" s="14" t="s">
        <v>16</v>
      </c>
      <c r="F42" s="45">
        <v>7</v>
      </c>
      <c r="G42" s="46">
        <v>0</v>
      </c>
      <c r="H42" s="45">
        <v>7</v>
      </c>
      <c r="I42" s="46">
        <v>0</v>
      </c>
      <c r="J42" s="45">
        <v>0</v>
      </c>
      <c r="K42" s="46">
        <v>0</v>
      </c>
      <c r="L42" s="45">
        <v>0</v>
      </c>
      <c r="M42" s="46">
        <v>0</v>
      </c>
      <c r="N42" s="45">
        <v>5</v>
      </c>
      <c r="O42" s="46">
        <v>0</v>
      </c>
    </row>
    <row r="43" spans="1:15" s="25" customFormat="1" ht="15" customHeight="1">
      <c r="A43" s="66" t="str">
        <f t="shared" ref="A43:B44" si="6">A42</f>
        <v>14-BB-030</v>
      </c>
      <c r="B43" s="37" t="str">
        <f t="shared" si="6"/>
        <v>Williams BW</v>
      </c>
      <c r="C43" s="44">
        <v>535</v>
      </c>
      <c r="D43" s="96">
        <v>289</v>
      </c>
      <c r="E43" s="37" t="str">
        <f>E42</f>
        <v>5/15 - 6/20</v>
      </c>
      <c r="F43" s="45">
        <v>8</v>
      </c>
      <c r="G43" s="46">
        <v>0</v>
      </c>
      <c r="H43" s="45">
        <v>7</v>
      </c>
      <c r="I43" s="46">
        <v>0</v>
      </c>
      <c r="J43" s="45">
        <v>0</v>
      </c>
      <c r="K43" s="46">
        <v>0</v>
      </c>
      <c r="L43" s="45">
        <v>0</v>
      </c>
      <c r="M43" s="46">
        <v>0</v>
      </c>
      <c r="N43" s="45">
        <v>5</v>
      </c>
      <c r="O43" s="46">
        <v>0</v>
      </c>
    </row>
    <row r="44" spans="1:15" s="25" customFormat="1" ht="15" customHeight="1">
      <c r="A44" s="66" t="str">
        <f t="shared" si="6"/>
        <v>14-BB-030</v>
      </c>
      <c r="B44" s="37" t="str">
        <f t="shared" si="6"/>
        <v>Williams BW</v>
      </c>
      <c r="C44" s="47">
        <v>534</v>
      </c>
      <c r="D44" s="96">
        <v>289</v>
      </c>
      <c r="E44" s="37" t="str">
        <f>E43</f>
        <v>5/15 - 6/20</v>
      </c>
      <c r="F44" s="45">
        <v>8</v>
      </c>
      <c r="G44" s="46">
        <v>0</v>
      </c>
      <c r="H44" s="45">
        <v>7</v>
      </c>
      <c r="I44" s="46">
        <v>0</v>
      </c>
      <c r="J44" s="45">
        <v>0</v>
      </c>
      <c r="K44" s="46">
        <v>0</v>
      </c>
      <c r="L44" s="45">
        <v>0</v>
      </c>
      <c r="M44" s="46">
        <v>0</v>
      </c>
      <c r="N44" s="45">
        <v>5</v>
      </c>
      <c r="O44" s="46">
        <v>0</v>
      </c>
    </row>
    <row r="45" spans="1:15" s="25" customFormat="1" ht="15" customHeight="1">
      <c r="A45" s="67" t="s">
        <v>46</v>
      </c>
      <c r="B45" s="43" t="s">
        <v>38</v>
      </c>
      <c r="C45" s="47">
        <v>522</v>
      </c>
      <c r="D45" s="96">
        <v>288.60000000000002</v>
      </c>
      <c r="E45" s="14" t="s">
        <v>16</v>
      </c>
      <c r="F45" s="45">
        <v>3</v>
      </c>
      <c r="G45" s="46">
        <v>0</v>
      </c>
      <c r="H45" s="45">
        <v>2</v>
      </c>
      <c r="I45" s="46">
        <v>0</v>
      </c>
      <c r="J45" s="45">
        <v>0</v>
      </c>
      <c r="K45" s="46">
        <v>0</v>
      </c>
      <c r="L45" s="45">
        <v>0</v>
      </c>
      <c r="M45" s="46">
        <v>0</v>
      </c>
      <c r="N45" s="45">
        <v>2</v>
      </c>
      <c r="O45" s="46">
        <v>0</v>
      </c>
    </row>
    <row r="46" spans="1:15" ht="15">
      <c r="A46" s="67" t="s">
        <v>47</v>
      </c>
      <c r="B46" s="43" t="s">
        <v>48</v>
      </c>
      <c r="C46" s="48">
        <v>186</v>
      </c>
      <c r="D46" s="97">
        <v>217</v>
      </c>
      <c r="E46" s="14" t="s">
        <v>16</v>
      </c>
      <c r="F46" s="45">
        <v>0</v>
      </c>
      <c r="G46" s="46">
        <v>0</v>
      </c>
      <c r="H46" s="45">
        <v>0</v>
      </c>
      <c r="I46" s="46">
        <v>0</v>
      </c>
      <c r="J46" s="45">
        <v>0</v>
      </c>
      <c r="K46" s="46">
        <v>0</v>
      </c>
      <c r="L46" s="45">
        <v>0</v>
      </c>
      <c r="M46" s="46">
        <v>0</v>
      </c>
      <c r="N46" s="45">
        <v>0</v>
      </c>
      <c r="O46" s="46">
        <v>0</v>
      </c>
    </row>
    <row r="47" spans="1:15" ht="15">
      <c r="A47" s="66" t="str">
        <f t="shared" ref="A47:B47" si="7">A46</f>
        <v>14-VB-039</v>
      </c>
      <c r="B47" s="37" t="str">
        <f t="shared" si="7"/>
        <v>Retreat Meadows</v>
      </c>
      <c r="C47" s="50">
        <v>185</v>
      </c>
      <c r="D47" s="96">
        <v>217</v>
      </c>
      <c r="E47" s="37" t="str">
        <f>E46</f>
        <v>5/15 - 6/20</v>
      </c>
      <c r="F47" s="45">
        <v>0</v>
      </c>
      <c r="G47" s="46">
        <v>0</v>
      </c>
      <c r="H47" s="45">
        <v>0</v>
      </c>
      <c r="I47" s="46">
        <v>0</v>
      </c>
      <c r="J47" s="45">
        <v>0</v>
      </c>
      <c r="K47" s="46">
        <v>0</v>
      </c>
      <c r="L47" s="45">
        <v>0</v>
      </c>
      <c r="M47" s="46">
        <v>0</v>
      </c>
      <c r="N47" s="45">
        <v>0</v>
      </c>
      <c r="O47" s="46">
        <v>0</v>
      </c>
    </row>
    <row r="48" spans="1:15" ht="15">
      <c r="A48" s="67" t="s">
        <v>49</v>
      </c>
      <c r="B48" s="43" t="s">
        <v>38</v>
      </c>
      <c r="C48" s="50">
        <v>120</v>
      </c>
      <c r="D48" s="97">
        <v>217.5</v>
      </c>
      <c r="E48" s="14" t="s">
        <v>16</v>
      </c>
      <c r="F48" s="45">
        <v>0</v>
      </c>
      <c r="G48" s="46">
        <v>0</v>
      </c>
      <c r="H48" s="45">
        <v>0</v>
      </c>
      <c r="I48" s="46">
        <v>0</v>
      </c>
      <c r="J48" s="45">
        <v>0</v>
      </c>
      <c r="K48" s="46">
        <v>0</v>
      </c>
      <c r="L48" s="45">
        <v>0</v>
      </c>
      <c r="M48" s="46">
        <v>0</v>
      </c>
      <c r="N48" s="45">
        <v>0</v>
      </c>
      <c r="O48" s="46">
        <v>0</v>
      </c>
    </row>
    <row r="49" spans="1:15" ht="15">
      <c r="A49" s="68" t="s">
        <v>50</v>
      </c>
      <c r="B49" s="69" t="s">
        <v>38</v>
      </c>
      <c r="C49" s="70">
        <v>81</v>
      </c>
      <c r="D49" s="98">
        <v>215.6</v>
      </c>
      <c r="E49" s="74" t="s">
        <v>16</v>
      </c>
      <c r="F49" s="52">
        <v>0</v>
      </c>
      <c r="G49" s="53">
        <v>0</v>
      </c>
      <c r="H49" s="52">
        <v>0</v>
      </c>
      <c r="I49" s="53">
        <v>0</v>
      </c>
      <c r="J49" s="52">
        <v>0</v>
      </c>
      <c r="K49" s="53">
        <v>0</v>
      </c>
      <c r="L49" s="52">
        <v>0</v>
      </c>
      <c r="M49" s="53">
        <v>0</v>
      </c>
      <c r="N49" s="52">
        <v>0</v>
      </c>
      <c r="O49" s="53">
        <v>0</v>
      </c>
    </row>
    <row r="50" spans="1:15" ht="15">
      <c r="F50" s="45"/>
      <c r="G50" s="46"/>
      <c r="H50" s="45"/>
      <c r="I50" s="46"/>
      <c r="J50" s="45"/>
      <c r="K50" s="46"/>
      <c r="L50" s="45"/>
      <c r="M50" s="46"/>
      <c r="N50" s="45"/>
      <c r="O50" s="46"/>
    </row>
    <row r="51" spans="1:15">
      <c r="A51" s="24" t="s">
        <v>52</v>
      </c>
      <c r="B51" s="91" t="s">
        <v>101</v>
      </c>
      <c r="C51" s="92"/>
      <c r="D51" s="93"/>
      <c r="E51" s="94"/>
      <c r="F51" s="102">
        <v>1992</v>
      </c>
      <c r="G51" s="103"/>
      <c r="H51" s="102">
        <v>1994</v>
      </c>
      <c r="I51" s="103"/>
      <c r="J51" s="102">
        <v>1989</v>
      </c>
      <c r="K51" s="103"/>
      <c r="L51" s="102">
        <v>2007</v>
      </c>
      <c r="M51" s="103"/>
      <c r="N51" s="102">
        <v>1990</v>
      </c>
      <c r="O51" s="103"/>
    </row>
    <row r="52" spans="1:15" ht="51">
      <c r="A52" s="55" t="s">
        <v>25</v>
      </c>
      <c r="B52" s="56" t="s">
        <v>26</v>
      </c>
      <c r="C52" s="57" t="s">
        <v>27</v>
      </c>
      <c r="D52" s="85" t="s">
        <v>102</v>
      </c>
      <c r="E52" s="58" t="s">
        <v>28</v>
      </c>
      <c r="F52" s="31" t="s">
        <v>105</v>
      </c>
      <c r="G52" s="30" t="s">
        <v>30</v>
      </c>
      <c r="H52" s="31" t="s">
        <v>105</v>
      </c>
      <c r="I52" s="30" t="s">
        <v>30</v>
      </c>
      <c r="J52" s="31" t="s">
        <v>105</v>
      </c>
      <c r="K52" s="30" t="s">
        <v>30</v>
      </c>
      <c r="L52" s="31" t="s">
        <v>105</v>
      </c>
      <c r="M52" s="30" t="s">
        <v>30</v>
      </c>
      <c r="N52" s="31" t="s">
        <v>105</v>
      </c>
      <c r="O52" s="30" t="s">
        <v>30</v>
      </c>
    </row>
    <row r="53" spans="1:15" ht="15">
      <c r="A53" s="59" t="s">
        <v>53</v>
      </c>
      <c r="B53" s="60" t="s">
        <v>54</v>
      </c>
      <c r="C53" s="75">
        <v>770</v>
      </c>
      <c r="D53" s="99">
        <v>305.39999999999998</v>
      </c>
      <c r="E53" s="73" t="s">
        <v>19</v>
      </c>
      <c r="F53" s="64">
        <v>22</v>
      </c>
      <c r="G53" s="65">
        <v>0</v>
      </c>
      <c r="H53" s="64">
        <v>15</v>
      </c>
      <c r="I53" s="65">
        <v>0</v>
      </c>
      <c r="J53" s="64">
        <v>17</v>
      </c>
      <c r="K53" s="65">
        <v>0</v>
      </c>
      <c r="L53" s="64">
        <v>17</v>
      </c>
      <c r="M53" s="65">
        <v>0</v>
      </c>
      <c r="N53" s="64">
        <v>14</v>
      </c>
      <c r="O53" s="65">
        <v>0</v>
      </c>
    </row>
    <row r="54" spans="1:15" ht="15">
      <c r="A54" s="67" t="s">
        <v>55</v>
      </c>
      <c r="B54" s="43" t="s">
        <v>56</v>
      </c>
      <c r="C54" s="47">
        <v>750</v>
      </c>
      <c r="D54" s="97">
        <v>301.7</v>
      </c>
      <c r="E54" s="18" t="s">
        <v>19</v>
      </c>
      <c r="F54" s="45">
        <v>21</v>
      </c>
      <c r="G54" s="46">
        <v>0</v>
      </c>
      <c r="H54" s="45">
        <v>12</v>
      </c>
      <c r="I54" s="46">
        <v>0</v>
      </c>
      <c r="J54" s="45">
        <v>16</v>
      </c>
      <c r="K54" s="46">
        <v>0</v>
      </c>
      <c r="L54" s="45">
        <v>16</v>
      </c>
      <c r="M54" s="46">
        <v>0</v>
      </c>
      <c r="N54" s="45">
        <v>12</v>
      </c>
      <c r="O54" s="46">
        <v>0</v>
      </c>
    </row>
    <row r="55" spans="1:15" ht="15">
      <c r="A55" s="66" t="str">
        <f t="shared" ref="A55:B56" si="8">A54</f>
        <v>15-WI-005</v>
      </c>
      <c r="B55" s="37" t="str">
        <f t="shared" si="8"/>
        <v>Hart Island</v>
      </c>
      <c r="C55" s="44">
        <v>749</v>
      </c>
      <c r="D55" s="96">
        <v>301.7</v>
      </c>
      <c r="E55" s="37" t="str">
        <f>E54</f>
        <v>5/15 - 6/5</v>
      </c>
      <c r="F55" s="45">
        <v>22</v>
      </c>
      <c r="G55" s="46">
        <v>0</v>
      </c>
      <c r="H55" s="45">
        <v>12</v>
      </c>
      <c r="I55" s="46">
        <v>0</v>
      </c>
      <c r="J55" s="45">
        <v>16</v>
      </c>
      <c r="K55" s="46">
        <v>0</v>
      </c>
      <c r="L55" s="45">
        <v>16</v>
      </c>
      <c r="M55" s="46">
        <v>0</v>
      </c>
      <c r="N55" s="45">
        <v>12</v>
      </c>
      <c r="O55" s="46">
        <v>0</v>
      </c>
    </row>
    <row r="56" spans="1:15" ht="15">
      <c r="A56" s="66" t="str">
        <f t="shared" si="8"/>
        <v>15-WI-005</v>
      </c>
      <c r="B56" s="37" t="str">
        <f t="shared" si="8"/>
        <v>Hart Island</v>
      </c>
      <c r="C56" s="44">
        <v>748</v>
      </c>
      <c r="D56" s="96">
        <v>301.7</v>
      </c>
      <c r="E56" s="37" t="str">
        <f>E55</f>
        <v>5/15 - 6/5</v>
      </c>
      <c r="F56" s="45">
        <v>22</v>
      </c>
      <c r="G56" s="46">
        <v>0</v>
      </c>
      <c r="H56" s="45">
        <v>13</v>
      </c>
      <c r="I56" s="46">
        <v>0</v>
      </c>
      <c r="J56" s="45">
        <v>17</v>
      </c>
      <c r="K56" s="46">
        <v>0</v>
      </c>
      <c r="L56" s="45">
        <v>17</v>
      </c>
      <c r="M56" s="46">
        <v>0</v>
      </c>
      <c r="N56" s="45">
        <v>12</v>
      </c>
      <c r="O56" s="46">
        <v>0</v>
      </c>
    </row>
    <row r="57" spans="1:15" ht="15">
      <c r="A57" s="67" t="s">
        <v>57</v>
      </c>
      <c r="B57" s="43" t="s">
        <v>54</v>
      </c>
      <c r="C57" s="47">
        <v>714</v>
      </c>
      <c r="D57" s="97">
        <v>293.7</v>
      </c>
      <c r="E57" s="18" t="s">
        <v>19</v>
      </c>
      <c r="F57" s="45">
        <v>0</v>
      </c>
      <c r="G57" s="46">
        <v>0</v>
      </c>
      <c r="H57" s="45">
        <v>0</v>
      </c>
      <c r="I57" s="46">
        <v>0</v>
      </c>
      <c r="J57" s="45">
        <v>0</v>
      </c>
      <c r="K57" s="46">
        <v>0</v>
      </c>
      <c r="L57" s="45">
        <v>0</v>
      </c>
      <c r="M57" s="46">
        <v>0</v>
      </c>
      <c r="N57" s="45">
        <v>0</v>
      </c>
      <c r="O57" s="46">
        <v>0</v>
      </c>
    </row>
    <row r="58" spans="1:15" ht="15">
      <c r="A58" s="66" t="str">
        <f t="shared" ref="A58:B58" si="9">A57</f>
        <v>15-WI-006</v>
      </c>
      <c r="B58" s="37" t="str">
        <f t="shared" si="9"/>
        <v>Fallfish nest</v>
      </c>
      <c r="C58" s="44">
        <v>713</v>
      </c>
      <c r="D58" s="96">
        <v>293.7</v>
      </c>
      <c r="E58" s="37" t="str">
        <f>E57</f>
        <v>5/15 - 6/5</v>
      </c>
      <c r="F58" s="45">
        <v>9</v>
      </c>
      <c r="G58" s="46">
        <v>0</v>
      </c>
      <c r="H58" s="45">
        <v>1</v>
      </c>
      <c r="I58" s="46">
        <v>0</v>
      </c>
      <c r="J58" s="45">
        <v>0</v>
      </c>
      <c r="K58" s="46">
        <v>0</v>
      </c>
      <c r="L58" s="45">
        <v>0</v>
      </c>
      <c r="M58" s="46">
        <v>0</v>
      </c>
      <c r="N58" s="45">
        <v>0</v>
      </c>
      <c r="O58" s="46">
        <v>0</v>
      </c>
    </row>
    <row r="59" spans="1:15" ht="15">
      <c r="A59" s="67" t="s">
        <v>58</v>
      </c>
      <c r="B59" s="43" t="s">
        <v>59</v>
      </c>
      <c r="C59" s="44">
        <v>709</v>
      </c>
      <c r="D59" s="97">
        <v>292.3</v>
      </c>
      <c r="E59" s="18" t="s">
        <v>19</v>
      </c>
      <c r="F59" s="45">
        <v>0</v>
      </c>
      <c r="G59" s="46">
        <v>0</v>
      </c>
      <c r="H59" s="45">
        <v>0</v>
      </c>
      <c r="I59" s="46">
        <v>0</v>
      </c>
      <c r="J59" s="45">
        <v>0</v>
      </c>
      <c r="K59" s="46">
        <v>0</v>
      </c>
      <c r="L59" s="45">
        <v>0</v>
      </c>
      <c r="M59" s="46">
        <v>0</v>
      </c>
      <c r="N59" s="45">
        <v>0</v>
      </c>
      <c r="O59" s="46">
        <v>0</v>
      </c>
    </row>
    <row r="60" spans="1:15" ht="15">
      <c r="A60" s="66" t="str">
        <f t="shared" ref="A60:B64" si="10">A59</f>
        <v>15-WI-007</v>
      </c>
      <c r="B60" s="37" t="str">
        <f t="shared" si="10"/>
        <v>Chase Island</v>
      </c>
      <c r="C60" s="44">
        <v>708</v>
      </c>
      <c r="D60" s="97">
        <v>292.3</v>
      </c>
      <c r="E60" s="37" t="str">
        <f t="shared" ref="E60:E64" si="11">E59</f>
        <v>5/15 - 6/5</v>
      </c>
      <c r="F60" s="45">
        <v>2</v>
      </c>
      <c r="G60" s="46">
        <v>0</v>
      </c>
      <c r="H60" s="45">
        <v>0</v>
      </c>
      <c r="I60" s="46">
        <v>0</v>
      </c>
      <c r="J60" s="45">
        <v>0</v>
      </c>
      <c r="K60" s="46">
        <v>0</v>
      </c>
      <c r="L60" s="45">
        <v>0</v>
      </c>
      <c r="M60" s="46">
        <v>0</v>
      </c>
      <c r="N60" s="45">
        <v>0</v>
      </c>
      <c r="O60" s="46">
        <v>0</v>
      </c>
    </row>
    <row r="61" spans="1:15" ht="15">
      <c r="A61" s="66" t="str">
        <f t="shared" si="10"/>
        <v>15-WI-007</v>
      </c>
      <c r="B61" s="37" t="str">
        <f t="shared" si="10"/>
        <v>Chase Island</v>
      </c>
      <c r="C61" s="44">
        <v>707</v>
      </c>
      <c r="D61" s="97">
        <v>292.3</v>
      </c>
      <c r="E61" s="37" t="str">
        <f t="shared" si="11"/>
        <v>5/15 - 6/5</v>
      </c>
      <c r="F61" s="45">
        <v>9</v>
      </c>
      <c r="G61" s="46">
        <v>0</v>
      </c>
      <c r="H61" s="45">
        <v>1</v>
      </c>
      <c r="I61" s="46">
        <v>0</v>
      </c>
      <c r="J61" s="45">
        <v>0</v>
      </c>
      <c r="K61" s="46">
        <v>0</v>
      </c>
      <c r="L61" s="45">
        <v>0</v>
      </c>
      <c r="M61" s="46">
        <v>0</v>
      </c>
      <c r="N61" s="45">
        <v>0</v>
      </c>
      <c r="O61" s="46">
        <v>0</v>
      </c>
    </row>
    <row r="62" spans="1:15" ht="15">
      <c r="A62" s="66" t="str">
        <f t="shared" si="10"/>
        <v>15-WI-007</v>
      </c>
      <c r="B62" s="37" t="str">
        <f t="shared" si="10"/>
        <v>Chase Island</v>
      </c>
      <c r="C62" s="47">
        <v>706</v>
      </c>
      <c r="D62" s="97">
        <v>292.3</v>
      </c>
      <c r="E62" s="37" t="str">
        <f t="shared" si="11"/>
        <v>5/15 - 6/5</v>
      </c>
      <c r="F62" s="45">
        <v>11</v>
      </c>
      <c r="G62" s="46">
        <v>0</v>
      </c>
      <c r="H62" s="45">
        <v>2</v>
      </c>
      <c r="I62" s="46">
        <v>0</v>
      </c>
      <c r="J62" s="45">
        <v>2</v>
      </c>
      <c r="K62" s="46">
        <v>0</v>
      </c>
      <c r="L62" s="45">
        <v>2</v>
      </c>
      <c r="M62" s="46">
        <v>0</v>
      </c>
      <c r="N62" s="45">
        <v>1</v>
      </c>
      <c r="O62" s="46">
        <v>0</v>
      </c>
    </row>
    <row r="63" spans="1:15" ht="15">
      <c r="A63" s="66" t="str">
        <f t="shared" si="10"/>
        <v>15-WI-007</v>
      </c>
      <c r="B63" s="37" t="str">
        <f t="shared" si="10"/>
        <v>Chase Island</v>
      </c>
      <c r="C63" s="44">
        <v>705</v>
      </c>
      <c r="D63" s="97">
        <v>292.3</v>
      </c>
      <c r="E63" s="37" t="str">
        <f t="shared" si="11"/>
        <v>5/15 - 6/5</v>
      </c>
      <c r="F63" s="45">
        <v>11</v>
      </c>
      <c r="G63" s="46">
        <v>0</v>
      </c>
      <c r="H63" s="45">
        <v>2</v>
      </c>
      <c r="I63" s="46">
        <v>0</v>
      </c>
      <c r="J63" s="45">
        <v>2</v>
      </c>
      <c r="K63" s="46">
        <v>0</v>
      </c>
      <c r="L63" s="45">
        <v>2</v>
      </c>
      <c r="M63" s="46">
        <v>0</v>
      </c>
      <c r="N63" s="45">
        <v>1</v>
      </c>
      <c r="O63" s="46">
        <v>0</v>
      </c>
    </row>
    <row r="64" spans="1:15" ht="15">
      <c r="A64" s="66" t="str">
        <f t="shared" si="10"/>
        <v>15-WI-007</v>
      </c>
      <c r="B64" s="37" t="str">
        <f t="shared" si="10"/>
        <v>Chase Island</v>
      </c>
      <c r="C64" s="44">
        <v>704</v>
      </c>
      <c r="D64" s="97">
        <v>292.3</v>
      </c>
      <c r="E64" s="37" t="str">
        <f t="shared" si="11"/>
        <v>5/15 - 6/5</v>
      </c>
      <c r="F64" s="45">
        <v>11</v>
      </c>
      <c r="G64" s="46">
        <v>0</v>
      </c>
      <c r="H64" s="45">
        <v>2</v>
      </c>
      <c r="I64" s="46">
        <v>0</v>
      </c>
      <c r="J64" s="45">
        <v>2</v>
      </c>
      <c r="K64" s="46">
        <v>0</v>
      </c>
      <c r="L64" s="45">
        <v>2</v>
      </c>
      <c r="M64" s="46">
        <v>0</v>
      </c>
      <c r="N64" s="45">
        <v>1</v>
      </c>
      <c r="O64" s="46">
        <v>0</v>
      </c>
    </row>
    <row r="65" spans="1:15" ht="15">
      <c r="A65" s="67" t="s">
        <v>60</v>
      </c>
      <c r="B65" s="51" t="s">
        <v>61</v>
      </c>
      <c r="C65" s="47">
        <v>596</v>
      </c>
      <c r="D65" s="97">
        <v>287.60000000000002</v>
      </c>
      <c r="E65" s="18" t="s">
        <v>62</v>
      </c>
      <c r="F65" s="45">
        <v>0</v>
      </c>
      <c r="G65" s="46">
        <v>0</v>
      </c>
      <c r="H65" s="45">
        <v>0</v>
      </c>
      <c r="I65" s="46">
        <v>0</v>
      </c>
      <c r="J65" s="45">
        <v>0</v>
      </c>
      <c r="K65" s="46">
        <v>0</v>
      </c>
      <c r="L65" s="45">
        <v>0</v>
      </c>
      <c r="M65" s="46">
        <v>0</v>
      </c>
      <c r="N65" s="45">
        <v>0</v>
      </c>
      <c r="O65" s="46">
        <v>0</v>
      </c>
    </row>
    <row r="66" spans="1:15" ht="15">
      <c r="A66" s="67" t="s">
        <v>63</v>
      </c>
      <c r="B66" s="51" t="s">
        <v>64</v>
      </c>
      <c r="C66" s="47">
        <v>571</v>
      </c>
      <c r="D66" s="97">
        <v>287.10000000000002</v>
      </c>
      <c r="E66" s="18" t="s">
        <v>62</v>
      </c>
      <c r="F66" s="45">
        <v>0</v>
      </c>
      <c r="G66" s="46">
        <v>0</v>
      </c>
      <c r="H66" s="45">
        <v>0</v>
      </c>
      <c r="I66" s="46">
        <v>0</v>
      </c>
      <c r="J66" s="45">
        <v>0</v>
      </c>
      <c r="K66" s="46">
        <v>0</v>
      </c>
      <c r="L66" s="45">
        <v>0</v>
      </c>
      <c r="M66" s="46">
        <v>0</v>
      </c>
      <c r="N66" s="45">
        <v>0</v>
      </c>
      <c r="O66" s="46">
        <v>0</v>
      </c>
    </row>
    <row r="67" spans="1:15" ht="15">
      <c r="A67" s="67" t="s">
        <v>65</v>
      </c>
      <c r="B67" s="51" t="s">
        <v>66</v>
      </c>
      <c r="C67" s="47">
        <v>534</v>
      </c>
      <c r="D67" s="97">
        <v>286.3</v>
      </c>
      <c r="E67" s="18" t="s">
        <v>62</v>
      </c>
      <c r="F67" s="45">
        <v>0</v>
      </c>
      <c r="G67" s="46">
        <v>0</v>
      </c>
      <c r="H67" s="45">
        <v>0</v>
      </c>
      <c r="I67" s="46">
        <v>0</v>
      </c>
      <c r="J67" s="45">
        <v>0</v>
      </c>
      <c r="K67" s="46">
        <v>0</v>
      </c>
      <c r="L67" s="45">
        <v>0</v>
      </c>
      <c r="M67" s="46">
        <v>0</v>
      </c>
      <c r="N67" s="45">
        <v>0</v>
      </c>
      <c r="O67" s="46">
        <v>0</v>
      </c>
    </row>
    <row r="68" spans="1:15" ht="15">
      <c r="A68" s="67" t="s">
        <v>67</v>
      </c>
      <c r="B68" s="43" t="s">
        <v>68</v>
      </c>
      <c r="C68" s="50">
        <v>497</v>
      </c>
      <c r="D68" s="97">
        <v>222.4</v>
      </c>
      <c r="E68" s="18" t="s">
        <v>62</v>
      </c>
      <c r="F68" s="45">
        <v>0</v>
      </c>
      <c r="G68" s="46">
        <v>0</v>
      </c>
      <c r="H68" s="45">
        <v>0</v>
      </c>
      <c r="I68" s="46">
        <v>0</v>
      </c>
      <c r="J68" s="45">
        <v>0</v>
      </c>
      <c r="K68" s="46">
        <v>0</v>
      </c>
      <c r="L68" s="45">
        <v>0</v>
      </c>
      <c r="M68" s="46">
        <v>0</v>
      </c>
      <c r="N68" s="45">
        <v>0</v>
      </c>
      <c r="O68" s="46">
        <v>0</v>
      </c>
    </row>
    <row r="69" spans="1:15" ht="15">
      <c r="A69" s="67" t="s">
        <v>69</v>
      </c>
      <c r="B69" s="43" t="s">
        <v>70</v>
      </c>
      <c r="C69" s="50">
        <v>436</v>
      </c>
      <c r="D69" s="97">
        <v>215.4</v>
      </c>
      <c r="E69" s="18" t="s">
        <v>62</v>
      </c>
      <c r="F69" s="45">
        <v>0</v>
      </c>
      <c r="G69" s="46">
        <v>0</v>
      </c>
      <c r="H69" s="45">
        <v>0</v>
      </c>
      <c r="I69" s="46">
        <v>0</v>
      </c>
      <c r="J69" s="45">
        <v>0</v>
      </c>
      <c r="K69" s="46">
        <v>0</v>
      </c>
      <c r="L69" s="45">
        <v>0</v>
      </c>
      <c r="M69" s="46">
        <v>0</v>
      </c>
      <c r="N69" s="45">
        <v>0</v>
      </c>
      <c r="O69" s="46">
        <v>0</v>
      </c>
    </row>
    <row r="70" spans="1:15" ht="15">
      <c r="A70" s="68" t="s">
        <v>71</v>
      </c>
      <c r="B70" s="69" t="s">
        <v>72</v>
      </c>
      <c r="C70" s="70" t="s">
        <v>73</v>
      </c>
      <c r="D70" s="98">
        <v>180.9</v>
      </c>
      <c r="E70" s="77" t="s">
        <v>62</v>
      </c>
      <c r="F70" s="52">
        <v>2</v>
      </c>
      <c r="G70" s="53">
        <v>0</v>
      </c>
      <c r="H70" s="52">
        <v>0</v>
      </c>
      <c r="I70" s="53">
        <v>0</v>
      </c>
      <c r="J70" s="52">
        <v>0</v>
      </c>
      <c r="K70" s="53">
        <v>0</v>
      </c>
      <c r="L70" s="52">
        <v>0</v>
      </c>
      <c r="M70" s="53">
        <v>0</v>
      </c>
      <c r="N70" s="52">
        <v>0</v>
      </c>
      <c r="O70" s="53">
        <v>0</v>
      </c>
    </row>
    <row r="71" spans="1:15" ht="15">
      <c r="F71" s="45"/>
      <c r="G71" s="46"/>
      <c r="H71" s="45"/>
      <c r="I71" s="46"/>
      <c r="J71" s="45"/>
      <c r="K71" s="46"/>
      <c r="L71" s="45"/>
      <c r="M71" s="46"/>
      <c r="N71" s="45"/>
      <c r="O71" s="46"/>
    </row>
    <row r="72" spans="1:15">
      <c r="A72" s="24" t="s">
        <v>74</v>
      </c>
      <c r="B72" s="91" t="s">
        <v>101</v>
      </c>
      <c r="C72" s="92"/>
      <c r="D72" s="93"/>
      <c r="E72" s="94"/>
      <c r="F72" s="102">
        <v>1992</v>
      </c>
      <c r="G72" s="103"/>
      <c r="H72" s="102">
        <v>1994</v>
      </c>
      <c r="I72" s="103"/>
      <c r="J72" s="102">
        <v>1989</v>
      </c>
      <c r="K72" s="103"/>
      <c r="L72" s="102">
        <v>2007</v>
      </c>
      <c r="M72" s="103"/>
      <c r="N72" s="102">
        <v>1990</v>
      </c>
      <c r="O72" s="103"/>
    </row>
    <row r="73" spans="1:15" ht="51">
      <c r="A73" s="55" t="s">
        <v>25</v>
      </c>
      <c r="B73" s="56" t="s">
        <v>26</v>
      </c>
      <c r="C73" s="57" t="s">
        <v>27</v>
      </c>
      <c r="D73" s="85" t="s">
        <v>102</v>
      </c>
      <c r="E73" s="58" t="s">
        <v>28</v>
      </c>
      <c r="F73" s="31" t="s">
        <v>105</v>
      </c>
      <c r="G73" s="30" t="s">
        <v>30</v>
      </c>
      <c r="H73" s="31" t="s">
        <v>105</v>
      </c>
      <c r="I73" s="30" t="s">
        <v>30</v>
      </c>
      <c r="J73" s="31" t="s">
        <v>105</v>
      </c>
      <c r="K73" s="30" t="s">
        <v>30</v>
      </c>
      <c r="L73" s="31" t="s">
        <v>105</v>
      </c>
      <c r="M73" s="30" t="s">
        <v>30</v>
      </c>
      <c r="N73" s="31" t="s">
        <v>105</v>
      </c>
      <c r="O73" s="30" t="s">
        <v>30</v>
      </c>
    </row>
    <row r="74" spans="1:15" ht="15">
      <c r="A74" s="59" t="s">
        <v>75</v>
      </c>
      <c r="B74" s="78" t="s">
        <v>76</v>
      </c>
      <c r="C74" s="75">
        <v>1150</v>
      </c>
      <c r="D74" s="95">
        <v>381.7</v>
      </c>
      <c r="E74" s="79" t="s">
        <v>22</v>
      </c>
      <c r="F74" s="64">
        <v>3</v>
      </c>
      <c r="G74" s="65">
        <v>0</v>
      </c>
      <c r="H74" s="64">
        <v>0</v>
      </c>
      <c r="I74" s="65">
        <v>0</v>
      </c>
      <c r="J74" s="64">
        <v>0</v>
      </c>
      <c r="K74" s="65">
        <v>0</v>
      </c>
      <c r="L74" s="64">
        <v>0</v>
      </c>
      <c r="M74" s="65">
        <v>0</v>
      </c>
      <c r="N74" s="64">
        <v>0</v>
      </c>
      <c r="O74" s="65">
        <v>0</v>
      </c>
    </row>
    <row r="75" spans="1:15" ht="15">
      <c r="A75" s="67" t="s">
        <v>77</v>
      </c>
      <c r="B75" s="51" t="s">
        <v>78</v>
      </c>
      <c r="C75" s="47">
        <v>955</v>
      </c>
      <c r="D75" s="96">
        <v>378.7</v>
      </c>
      <c r="E75" s="29" t="s">
        <v>22</v>
      </c>
      <c r="F75" s="45">
        <v>0</v>
      </c>
      <c r="G75" s="46">
        <v>0</v>
      </c>
      <c r="H75" s="45">
        <v>0</v>
      </c>
      <c r="I75" s="46">
        <v>0</v>
      </c>
      <c r="J75" s="45">
        <v>0</v>
      </c>
      <c r="K75" s="46">
        <v>0</v>
      </c>
      <c r="L75" s="45">
        <v>0</v>
      </c>
      <c r="M75" s="46">
        <v>0</v>
      </c>
      <c r="N75" s="45">
        <v>0</v>
      </c>
      <c r="O75" s="46">
        <v>0</v>
      </c>
    </row>
    <row r="76" spans="1:15" ht="15">
      <c r="A76" s="67" t="s">
        <v>79</v>
      </c>
      <c r="B76" s="51" t="s">
        <v>80</v>
      </c>
      <c r="C76" s="44">
        <v>900</v>
      </c>
      <c r="D76" s="96">
        <v>380.5</v>
      </c>
      <c r="E76" s="29" t="s">
        <v>22</v>
      </c>
      <c r="F76" s="45">
        <v>3</v>
      </c>
      <c r="G76" s="46">
        <v>0</v>
      </c>
      <c r="H76" s="45">
        <v>0</v>
      </c>
      <c r="I76" s="46">
        <v>0</v>
      </c>
      <c r="J76" s="45">
        <v>2</v>
      </c>
      <c r="K76" s="46">
        <v>0</v>
      </c>
      <c r="L76" s="45">
        <v>2</v>
      </c>
      <c r="M76" s="46">
        <v>0</v>
      </c>
      <c r="N76" s="45">
        <v>0</v>
      </c>
      <c r="O76" s="46">
        <v>0</v>
      </c>
    </row>
    <row r="77" spans="1:15" ht="15">
      <c r="A77" s="66" t="str">
        <f t="shared" ref="A77:B77" si="12">A76</f>
        <v>14-WT-074</v>
      </c>
      <c r="B77" s="37" t="str">
        <f t="shared" si="12"/>
        <v>Mink Brook</v>
      </c>
      <c r="C77" s="47">
        <v>899</v>
      </c>
      <c r="D77" s="96">
        <v>380.5</v>
      </c>
      <c r="E77" s="37" t="str">
        <f>E76</f>
        <v>5/20 - 6/20</v>
      </c>
      <c r="F77" s="45">
        <v>3</v>
      </c>
      <c r="G77" s="46">
        <v>0</v>
      </c>
      <c r="H77" s="45">
        <v>0</v>
      </c>
      <c r="I77" s="46">
        <v>0</v>
      </c>
      <c r="J77" s="45">
        <v>2</v>
      </c>
      <c r="K77" s="46">
        <v>0</v>
      </c>
      <c r="L77" s="45">
        <v>2</v>
      </c>
      <c r="M77" s="46">
        <v>0</v>
      </c>
      <c r="N77" s="45">
        <v>0</v>
      </c>
      <c r="O77" s="46">
        <v>0</v>
      </c>
    </row>
    <row r="78" spans="1:15" ht="15">
      <c r="A78" s="67" t="s">
        <v>81</v>
      </c>
      <c r="B78" s="43" t="s">
        <v>82</v>
      </c>
      <c r="C78" s="44">
        <v>807</v>
      </c>
      <c r="D78" s="96">
        <v>316</v>
      </c>
      <c r="E78" s="29" t="s">
        <v>22</v>
      </c>
      <c r="F78" s="45">
        <v>28</v>
      </c>
      <c r="G78" s="46">
        <v>0</v>
      </c>
      <c r="H78" s="45">
        <v>27</v>
      </c>
      <c r="I78" s="46">
        <v>0</v>
      </c>
      <c r="J78" s="45">
        <v>21</v>
      </c>
      <c r="K78" s="46">
        <v>0</v>
      </c>
      <c r="L78" s="45">
        <v>21</v>
      </c>
      <c r="M78" s="46">
        <v>0</v>
      </c>
      <c r="N78" s="45">
        <v>22</v>
      </c>
      <c r="O78" s="46">
        <v>0</v>
      </c>
    </row>
    <row r="79" spans="1:15" ht="15">
      <c r="A79" s="66" t="str">
        <f t="shared" ref="A79:B80" si="13">A78</f>
        <v>15-WI-003</v>
      </c>
      <c r="B79" s="37" t="str">
        <f t="shared" si="13"/>
        <v>Burnap's Island</v>
      </c>
      <c r="C79" s="47">
        <v>806</v>
      </c>
      <c r="D79" s="96">
        <v>316</v>
      </c>
      <c r="E79" s="37" t="str">
        <f>E78</f>
        <v>5/20 - 6/20</v>
      </c>
      <c r="F79" s="45">
        <v>30</v>
      </c>
      <c r="G79" s="46">
        <v>0</v>
      </c>
      <c r="H79" s="45">
        <v>28</v>
      </c>
      <c r="I79" s="46">
        <v>0</v>
      </c>
      <c r="J79" s="45">
        <v>23</v>
      </c>
      <c r="K79" s="46">
        <v>0</v>
      </c>
      <c r="L79" s="45">
        <v>23</v>
      </c>
      <c r="M79" s="46">
        <v>0</v>
      </c>
      <c r="N79" s="45">
        <v>25</v>
      </c>
      <c r="O79" s="46">
        <v>0</v>
      </c>
    </row>
    <row r="80" spans="1:15" ht="15">
      <c r="A80" s="66" t="str">
        <f t="shared" si="13"/>
        <v>15-WI-003</v>
      </c>
      <c r="B80" s="37" t="str">
        <f t="shared" si="13"/>
        <v>Burnap's Island</v>
      </c>
      <c r="C80" s="44">
        <v>805</v>
      </c>
      <c r="D80" s="96">
        <v>316</v>
      </c>
      <c r="E80" s="37" t="str">
        <f>E79</f>
        <v>5/20 - 6/20</v>
      </c>
      <c r="F80" s="45">
        <v>30</v>
      </c>
      <c r="G80" s="46">
        <v>0</v>
      </c>
      <c r="H80" s="45">
        <v>28</v>
      </c>
      <c r="I80" s="46">
        <v>0</v>
      </c>
      <c r="J80" s="45">
        <v>24</v>
      </c>
      <c r="K80" s="46">
        <v>0</v>
      </c>
      <c r="L80" s="45">
        <v>24</v>
      </c>
      <c r="M80" s="46">
        <v>0</v>
      </c>
      <c r="N80" s="45">
        <v>26</v>
      </c>
      <c r="O80" s="46">
        <v>0</v>
      </c>
    </row>
    <row r="81" spans="1:15" ht="15">
      <c r="A81" s="67" t="s">
        <v>53</v>
      </c>
      <c r="B81" s="43" t="s">
        <v>54</v>
      </c>
      <c r="C81" s="47">
        <v>770</v>
      </c>
      <c r="D81" s="96">
        <v>304.10000000000002</v>
      </c>
      <c r="E81" s="29" t="s">
        <v>22</v>
      </c>
      <c r="F81" s="45">
        <v>32</v>
      </c>
      <c r="G81" s="46">
        <v>0</v>
      </c>
      <c r="H81" s="45">
        <v>28</v>
      </c>
      <c r="I81" s="46">
        <v>0</v>
      </c>
      <c r="J81" s="45">
        <v>26</v>
      </c>
      <c r="K81" s="46">
        <v>0</v>
      </c>
      <c r="L81" s="45">
        <v>26</v>
      </c>
      <c r="M81" s="46">
        <v>0</v>
      </c>
      <c r="N81" s="45">
        <v>26</v>
      </c>
      <c r="O81" s="46">
        <v>0</v>
      </c>
    </row>
    <row r="82" spans="1:15" ht="15">
      <c r="A82" s="67" t="s">
        <v>55</v>
      </c>
      <c r="B82" s="43" t="s">
        <v>56</v>
      </c>
      <c r="C82" s="47">
        <v>750</v>
      </c>
      <c r="D82" s="96">
        <v>297.10000000000002</v>
      </c>
      <c r="E82" s="29" t="s">
        <v>22</v>
      </c>
      <c r="F82" s="45">
        <v>0</v>
      </c>
      <c r="G82" s="46">
        <v>0</v>
      </c>
      <c r="H82" s="45">
        <v>0</v>
      </c>
      <c r="I82" s="46">
        <v>0</v>
      </c>
      <c r="J82" s="45">
        <v>0</v>
      </c>
      <c r="K82" s="46">
        <v>0</v>
      </c>
      <c r="L82" s="45">
        <v>0</v>
      </c>
      <c r="M82" s="46">
        <v>0</v>
      </c>
      <c r="N82" s="45">
        <v>0</v>
      </c>
      <c r="O82" s="46">
        <v>0</v>
      </c>
    </row>
    <row r="83" spans="1:15" ht="15">
      <c r="A83" s="66" t="str">
        <f t="shared" ref="A83:B84" si="14">A82</f>
        <v>15-WI-005</v>
      </c>
      <c r="B83" s="37" t="str">
        <f t="shared" si="14"/>
        <v>Hart Island</v>
      </c>
      <c r="C83" s="44">
        <v>749</v>
      </c>
      <c r="D83" s="96">
        <v>297.10000000000002</v>
      </c>
      <c r="E83" s="37" t="str">
        <f>E82</f>
        <v>5/20 - 6/20</v>
      </c>
      <c r="F83" s="45">
        <v>0</v>
      </c>
      <c r="G83" s="46">
        <v>0</v>
      </c>
      <c r="H83" s="45">
        <v>0</v>
      </c>
      <c r="I83" s="46">
        <v>0</v>
      </c>
      <c r="J83" s="45">
        <v>0</v>
      </c>
      <c r="K83" s="46">
        <v>0</v>
      </c>
      <c r="L83" s="45">
        <v>0</v>
      </c>
      <c r="M83" s="46">
        <v>0</v>
      </c>
      <c r="N83" s="45">
        <v>0</v>
      </c>
      <c r="O83" s="46">
        <v>0</v>
      </c>
    </row>
    <row r="84" spans="1:15" ht="15">
      <c r="A84" s="66" t="str">
        <f t="shared" si="14"/>
        <v>15-WI-005</v>
      </c>
      <c r="B84" s="37" t="str">
        <f t="shared" si="14"/>
        <v>Hart Island</v>
      </c>
      <c r="C84" s="44">
        <v>748</v>
      </c>
      <c r="D84" s="96">
        <v>297.10000000000002</v>
      </c>
      <c r="E84" s="37" t="str">
        <f>E83</f>
        <v>5/20 - 6/20</v>
      </c>
      <c r="F84" s="45">
        <v>0</v>
      </c>
      <c r="G84" s="46">
        <v>0</v>
      </c>
      <c r="H84" s="45">
        <v>0</v>
      </c>
      <c r="I84" s="46">
        <v>0</v>
      </c>
      <c r="J84" s="45">
        <v>0</v>
      </c>
      <c r="K84" s="46">
        <v>0</v>
      </c>
      <c r="L84" s="45">
        <v>0</v>
      </c>
      <c r="M84" s="46">
        <v>0</v>
      </c>
      <c r="N84" s="45">
        <v>0</v>
      </c>
      <c r="O84" s="46">
        <v>0</v>
      </c>
    </row>
    <row r="85" spans="1:15" ht="15">
      <c r="A85" s="67" t="s">
        <v>58</v>
      </c>
      <c r="B85" s="43" t="s">
        <v>59</v>
      </c>
      <c r="C85" s="44">
        <v>709</v>
      </c>
      <c r="D85" s="96">
        <v>289.7</v>
      </c>
      <c r="E85" s="29" t="s">
        <v>22</v>
      </c>
      <c r="F85" s="45">
        <v>0</v>
      </c>
      <c r="G85" s="46">
        <v>0</v>
      </c>
      <c r="H85" s="45">
        <v>0</v>
      </c>
      <c r="I85" s="46">
        <v>0</v>
      </c>
      <c r="J85" s="45">
        <v>0</v>
      </c>
      <c r="K85" s="46">
        <v>0</v>
      </c>
      <c r="L85" s="45">
        <v>0</v>
      </c>
      <c r="M85" s="46">
        <v>0</v>
      </c>
      <c r="N85" s="45">
        <v>0</v>
      </c>
      <c r="O85" s="46">
        <v>0</v>
      </c>
    </row>
    <row r="86" spans="1:15" ht="15">
      <c r="A86" s="66" t="str">
        <f t="shared" ref="A86:B90" si="15">A85</f>
        <v>15-WI-007</v>
      </c>
      <c r="B86" s="37" t="str">
        <f t="shared" si="15"/>
        <v>Chase Island</v>
      </c>
      <c r="C86" s="44">
        <v>708</v>
      </c>
      <c r="D86" s="96">
        <v>289.7</v>
      </c>
      <c r="E86" s="37" t="str">
        <f t="shared" ref="E86:E90" si="16">E85</f>
        <v>5/20 - 6/20</v>
      </c>
      <c r="F86" s="45">
        <v>0</v>
      </c>
      <c r="G86" s="46">
        <v>0</v>
      </c>
      <c r="H86" s="45">
        <v>0</v>
      </c>
      <c r="I86" s="46">
        <v>0</v>
      </c>
      <c r="J86" s="45">
        <v>0</v>
      </c>
      <c r="K86" s="46">
        <v>0</v>
      </c>
      <c r="L86" s="45">
        <v>0</v>
      </c>
      <c r="M86" s="46">
        <v>0</v>
      </c>
      <c r="N86" s="45">
        <v>0</v>
      </c>
      <c r="O86" s="46">
        <v>0</v>
      </c>
    </row>
    <row r="87" spans="1:15" ht="15">
      <c r="A87" s="66" t="str">
        <f t="shared" si="15"/>
        <v>15-WI-007</v>
      </c>
      <c r="B87" s="37" t="str">
        <f t="shared" si="15"/>
        <v>Chase Island</v>
      </c>
      <c r="C87" s="44">
        <v>707</v>
      </c>
      <c r="D87" s="96">
        <v>289.7</v>
      </c>
      <c r="E87" s="37" t="str">
        <f t="shared" si="16"/>
        <v>5/20 - 6/20</v>
      </c>
      <c r="F87" s="45">
        <v>0</v>
      </c>
      <c r="G87" s="46">
        <v>0</v>
      </c>
      <c r="H87" s="45">
        <v>0</v>
      </c>
      <c r="I87" s="46">
        <v>0</v>
      </c>
      <c r="J87" s="45">
        <v>0</v>
      </c>
      <c r="K87" s="46">
        <v>0</v>
      </c>
      <c r="L87" s="45">
        <v>0</v>
      </c>
      <c r="M87" s="46">
        <v>0</v>
      </c>
      <c r="N87" s="45">
        <v>0</v>
      </c>
      <c r="O87" s="46">
        <v>0</v>
      </c>
    </row>
    <row r="88" spans="1:15" ht="15">
      <c r="A88" s="66" t="str">
        <f t="shared" si="15"/>
        <v>15-WI-007</v>
      </c>
      <c r="B88" s="37" t="str">
        <f t="shared" si="15"/>
        <v>Chase Island</v>
      </c>
      <c r="C88" s="47">
        <v>706</v>
      </c>
      <c r="D88" s="96">
        <v>289.7</v>
      </c>
      <c r="E88" s="37" t="str">
        <f t="shared" si="16"/>
        <v>5/20 - 6/20</v>
      </c>
      <c r="F88" s="45">
        <v>0</v>
      </c>
      <c r="G88" s="46">
        <v>0</v>
      </c>
      <c r="H88" s="45">
        <v>0</v>
      </c>
      <c r="I88" s="46">
        <v>0</v>
      </c>
      <c r="J88" s="45">
        <v>0</v>
      </c>
      <c r="K88" s="46">
        <v>0</v>
      </c>
      <c r="L88" s="45">
        <v>0</v>
      </c>
      <c r="M88" s="46">
        <v>0</v>
      </c>
      <c r="N88" s="45">
        <v>0</v>
      </c>
      <c r="O88" s="46">
        <v>0</v>
      </c>
    </row>
    <row r="89" spans="1:15" ht="15">
      <c r="A89" s="66" t="str">
        <f t="shared" si="15"/>
        <v>15-WI-007</v>
      </c>
      <c r="B89" s="37" t="str">
        <f t="shared" si="15"/>
        <v>Chase Island</v>
      </c>
      <c r="C89" s="44">
        <v>705</v>
      </c>
      <c r="D89" s="96">
        <v>289.7</v>
      </c>
      <c r="E89" s="37" t="str">
        <f t="shared" si="16"/>
        <v>5/20 - 6/20</v>
      </c>
      <c r="F89" s="45">
        <v>0</v>
      </c>
      <c r="G89" s="46">
        <v>0</v>
      </c>
      <c r="H89" s="45">
        <v>0</v>
      </c>
      <c r="I89" s="46">
        <v>0</v>
      </c>
      <c r="J89" s="45">
        <v>0</v>
      </c>
      <c r="K89" s="46">
        <v>0</v>
      </c>
      <c r="L89" s="45">
        <v>0</v>
      </c>
      <c r="M89" s="46">
        <v>0</v>
      </c>
      <c r="N89" s="45">
        <v>0</v>
      </c>
      <c r="O89" s="46">
        <v>0</v>
      </c>
    </row>
    <row r="90" spans="1:15" ht="15">
      <c r="A90" s="66" t="str">
        <f t="shared" si="15"/>
        <v>15-WI-007</v>
      </c>
      <c r="B90" s="37" t="str">
        <f t="shared" si="15"/>
        <v>Chase Island</v>
      </c>
      <c r="C90" s="44">
        <v>704</v>
      </c>
      <c r="D90" s="96">
        <v>289.7</v>
      </c>
      <c r="E90" s="37" t="str">
        <f t="shared" si="16"/>
        <v>5/20 - 6/20</v>
      </c>
      <c r="F90" s="45">
        <v>0</v>
      </c>
      <c r="G90" s="46">
        <v>0</v>
      </c>
      <c r="H90" s="45">
        <v>0</v>
      </c>
      <c r="I90" s="46">
        <v>0</v>
      </c>
      <c r="J90" s="45">
        <v>0</v>
      </c>
      <c r="K90" s="46">
        <v>0</v>
      </c>
      <c r="L90" s="45">
        <v>0</v>
      </c>
      <c r="M90" s="46">
        <v>0</v>
      </c>
      <c r="N90" s="45">
        <v>0</v>
      </c>
      <c r="O90" s="46">
        <v>0</v>
      </c>
    </row>
    <row r="91" spans="1:15" ht="15">
      <c r="A91" s="67" t="s">
        <v>83</v>
      </c>
      <c r="B91" s="51" t="s">
        <v>84</v>
      </c>
      <c r="C91" s="47">
        <v>666</v>
      </c>
      <c r="D91" s="96">
        <v>287.5</v>
      </c>
      <c r="E91" s="29" t="s">
        <v>22</v>
      </c>
      <c r="F91" s="45">
        <v>0</v>
      </c>
      <c r="G91" s="46">
        <v>0</v>
      </c>
      <c r="H91" s="45">
        <v>0</v>
      </c>
      <c r="I91" s="46">
        <v>0</v>
      </c>
      <c r="J91" s="45">
        <v>0</v>
      </c>
      <c r="K91" s="46">
        <v>0</v>
      </c>
      <c r="L91" s="45">
        <v>0</v>
      </c>
      <c r="M91" s="46">
        <v>0</v>
      </c>
      <c r="N91" s="45">
        <v>0</v>
      </c>
      <c r="O91" s="46">
        <v>0</v>
      </c>
    </row>
    <row r="92" spans="1:15" ht="15">
      <c r="A92" s="67" t="s">
        <v>85</v>
      </c>
      <c r="B92" s="51" t="s">
        <v>86</v>
      </c>
      <c r="C92" s="44">
        <v>634</v>
      </c>
      <c r="D92" s="96">
        <v>287.10000000000002</v>
      </c>
      <c r="E92" s="29" t="s">
        <v>22</v>
      </c>
      <c r="F92" s="45">
        <v>0</v>
      </c>
      <c r="G92" s="46">
        <v>0</v>
      </c>
      <c r="H92" s="45">
        <v>0</v>
      </c>
      <c r="I92" s="46">
        <v>0</v>
      </c>
      <c r="J92" s="45">
        <v>0</v>
      </c>
      <c r="K92" s="46">
        <v>0</v>
      </c>
      <c r="L92" s="45">
        <v>0</v>
      </c>
      <c r="M92" s="46">
        <v>0</v>
      </c>
      <c r="N92" s="45">
        <v>0</v>
      </c>
      <c r="O92" s="46">
        <v>0</v>
      </c>
    </row>
    <row r="93" spans="1:15" ht="15">
      <c r="A93" s="66" t="str">
        <f t="shared" ref="A93:B96" si="17">A92</f>
        <v>14-BT-001</v>
      </c>
      <c r="B93" s="37" t="str">
        <f t="shared" si="17"/>
        <v>Jarvis Island</v>
      </c>
      <c r="C93" s="47">
        <v>633</v>
      </c>
      <c r="D93" s="96">
        <v>287.10000000000002</v>
      </c>
      <c r="E93" s="37" t="str">
        <f t="shared" ref="E93:E96" si="18">E92</f>
        <v>5/20 - 6/20</v>
      </c>
      <c r="F93" s="45">
        <v>0</v>
      </c>
      <c r="G93" s="46">
        <v>0</v>
      </c>
      <c r="H93" s="45">
        <v>0</v>
      </c>
      <c r="I93" s="46">
        <v>0</v>
      </c>
      <c r="J93" s="45">
        <v>0</v>
      </c>
      <c r="K93" s="46">
        <v>0</v>
      </c>
      <c r="L93" s="45">
        <v>0</v>
      </c>
      <c r="M93" s="46">
        <v>0</v>
      </c>
      <c r="N93" s="45">
        <v>0</v>
      </c>
      <c r="O93" s="46">
        <v>0</v>
      </c>
    </row>
    <row r="94" spans="1:15" ht="15">
      <c r="A94" s="66" t="str">
        <f t="shared" si="17"/>
        <v>14-BT-001</v>
      </c>
      <c r="B94" s="37" t="str">
        <f t="shared" si="17"/>
        <v>Jarvis Island</v>
      </c>
      <c r="C94" s="44">
        <v>632</v>
      </c>
      <c r="D94" s="96">
        <v>287.10000000000002</v>
      </c>
      <c r="E94" s="37" t="str">
        <f t="shared" si="18"/>
        <v>5/20 - 6/20</v>
      </c>
      <c r="F94" s="45">
        <v>0</v>
      </c>
      <c r="G94" s="46">
        <v>0</v>
      </c>
      <c r="H94" s="45">
        <v>0</v>
      </c>
      <c r="I94" s="46">
        <v>0</v>
      </c>
      <c r="J94" s="45">
        <v>0</v>
      </c>
      <c r="K94" s="46">
        <v>0</v>
      </c>
      <c r="L94" s="45">
        <v>0</v>
      </c>
      <c r="M94" s="46">
        <v>0</v>
      </c>
      <c r="N94" s="45">
        <v>0</v>
      </c>
      <c r="O94" s="46">
        <v>0</v>
      </c>
    </row>
    <row r="95" spans="1:15" ht="15">
      <c r="A95" s="66" t="str">
        <f t="shared" si="17"/>
        <v>14-BT-001</v>
      </c>
      <c r="B95" s="37" t="str">
        <f t="shared" si="17"/>
        <v>Jarvis Island</v>
      </c>
      <c r="C95" s="44">
        <v>631</v>
      </c>
      <c r="D95" s="96">
        <v>287.10000000000002</v>
      </c>
      <c r="E95" s="37" t="str">
        <f t="shared" si="18"/>
        <v>5/20 - 6/20</v>
      </c>
      <c r="F95" s="45">
        <v>0</v>
      </c>
      <c r="G95" s="46">
        <v>0</v>
      </c>
      <c r="H95" s="45">
        <v>0</v>
      </c>
      <c r="I95" s="46">
        <v>0</v>
      </c>
      <c r="J95" s="45">
        <v>0</v>
      </c>
      <c r="K95" s="46">
        <v>0</v>
      </c>
      <c r="L95" s="45">
        <v>0</v>
      </c>
      <c r="M95" s="46">
        <v>0</v>
      </c>
      <c r="N95" s="45">
        <v>0</v>
      </c>
      <c r="O95" s="46">
        <v>0</v>
      </c>
    </row>
    <row r="96" spans="1:15" ht="15">
      <c r="A96" s="66" t="str">
        <f t="shared" si="17"/>
        <v>14-BT-001</v>
      </c>
      <c r="B96" s="37" t="str">
        <f t="shared" si="17"/>
        <v>Jarvis Island</v>
      </c>
      <c r="C96" s="44">
        <v>630</v>
      </c>
      <c r="D96" s="96">
        <v>287.10000000000002</v>
      </c>
      <c r="E96" s="37" t="str">
        <f t="shared" si="18"/>
        <v>5/20 - 6/20</v>
      </c>
      <c r="F96" s="45">
        <v>0</v>
      </c>
      <c r="G96" s="46">
        <v>0</v>
      </c>
      <c r="H96" s="45">
        <v>0</v>
      </c>
      <c r="I96" s="46">
        <v>0</v>
      </c>
      <c r="J96" s="45">
        <v>0</v>
      </c>
      <c r="K96" s="46">
        <v>0</v>
      </c>
      <c r="L96" s="45">
        <v>0</v>
      </c>
      <c r="M96" s="46">
        <v>0</v>
      </c>
      <c r="N96" s="45">
        <v>0</v>
      </c>
      <c r="O96" s="46">
        <v>0</v>
      </c>
    </row>
    <row r="97" spans="1:15" ht="15">
      <c r="A97" s="67" t="s">
        <v>63</v>
      </c>
      <c r="B97" s="51" t="s">
        <v>64</v>
      </c>
      <c r="C97" s="47">
        <v>571</v>
      </c>
      <c r="D97" s="96">
        <v>289</v>
      </c>
      <c r="E97" s="29" t="s">
        <v>22</v>
      </c>
      <c r="F97" s="45">
        <v>5</v>
      </c>
      <c r="G97" s="46">
        <v>0</v>
      </c>
      <c r="H97" s="45">
        <v>4</v>
      </c>
      <c r="I97" s="46">
        <v>0</v>
      </c>
      <c r="J97" s="45">
        <v>0</v>
      </c>
      <c r="K97" s="46">
        <v>0</v>
      </c>
      <c r="L97" s="45">
        <v>0</v>
      </c>
      <c r="M97" s="46">
        <v>0</v>
      </c>
      <c r="N97" s="45">
        <v>3</v>
      </c>
      <c r="O97" s="46">
        <v>0</v>
      </c>
    </row>
    <row r="98" spans="1:15" ht="15">
      <c r="A98" s="67" t="s">
        <v>65</v>
      </c>
      <c r="B98" s="51" t="s">
        <v>66</v>
      </c>
      <c r="C98" s="47">
        <v>534</v>
      </c>
      <c r="D98" s="96">
        <v>287.89999999999998</v>
      </c>
      <c r="E98" s="29" t="s">
        <v>22</v>
      </c>
      <c r="F98" s="45">
        <v>0</v>
      </c>
      <c r="G98" s="46">
        <v>0</v>
      </c>
      <c r="H98" s="45">
        <v>0</v>
      </c>
      <c r="I98" s="46">
        <v>0</v>
      </c>
      <c r="J98" s="45">
        <v>0</v>
      </c>
      <c r="K98" s="46">
        <v>0</v>
      </c>
      <c r="L98" s="45">
        <v>0</v>
      </c>
      <c r="M98" s="46">
        <v>0</v>
      </c>
      <c r="N98" s="45">
        <v>0</v>
      </c>
      <c r="O98" s="46">
        <v>0</v>
      </c>
    </row>
    <row r="99" spans="1:15" ht="15">
      <c r="A99" s="67" t="s">
        <v>67</v>
      </c>
      <c r="B99" s="43" t="s">
        <v>68</v>
      </c>
      <c r="C99" s="50">
        <v>497</v>
      </c>
      <c r="D99" s="97">
        <v>224</v>
      </c>
      <c r="E99" s="29" t="s">
        <v>22</v>
      </c>
      <c r="F99" s="45">
        <v>5</v>
      </c>
      <c r="G99" s="46">
        <v>0</v>
      </c>
      <c r="H99" s="45">
        <v>4</v>
      </c>
      <c r="I99" s="46">
        <v>0</v>
      </c>
      <c r="J99" s="45">
        <v>0</v>
      </c>
      <c r="K99" s="46">
        <v>0</v>
      </c>
      <c r="L99" s="45">
        <v>0</v>
      </c>
      <c r="M99" s="46">
        <v>0</v>
      </c>
      <c r="N99" s="45">
        <v>4</v>
      </c>
      <c r="O99" s="46">
        <v>0</v>
      </c>
    </row>
    <row r="100" spans="1:15" ht="15">
      <c r="A100" s="67" t="s">
        <v>87</v>
      </c>
      <c r="B100" s="43" t="s">
        <v>88</v>
      </c>
      <c r="C100" s="48">
        <v>448</v>
      </c>
      <c r="D100" s="97">
        <v>218.9</v>
      </c>
      <c r="E100" s="29" t="s">
        <v>22</v>
      </c>
      <c r="F100" s="45">
        <v>0</v>
      </c>
      <c r="G100" s="46">
        <v>0</v>
      </c>
      <c r="H100" s="45">
        <v>0</v>
      </c>
      <c r="I100" s="46">
        <v>0</v>
      </c>
      <c r="J100" s="45">
        <v>0</v>
      </c>
      <c r="K100" s="46">
        <v>0</v>
      </c>
      <c r="L100" s="45">
        <v>0</v>
      </c>
      <c r="M100" s="46">
        <v>0</v>
      </c>
      <c r="N100" s="45">
        <v>0</v>
      </c>
      <c r="O100" s="46">
        <v>0</v>
      </c>
    </row>
    <row r="101" spans="1:15" ht="15">
      <c r="A101" s="66" t="str">
        <f t="shared" ref="A101:B101" si="19">A100</f>
        <v>15-BI-002</v>
      </c>
      <c r="B101" s="37" t="str">
        <f t="shared" si="19"/>
        <v>unnamed island</v>
      </c>
      <c r="C101" s="50">
        <v>447</v>
      </c>
      <c r="D101" s="96">
        <v>218.9</v>
      </c>
      <c r="E101" s="37" t="str">
        <f>E100</f>
        <v>5/20 - 6/20</v>
      </c>
      <c r="F101" s="45">
        <v>0</v>
      </c>
      <c r="G101" s="46">
        <v>0</v>
      </c>
      <c r="H101" s="45">
        <v>0</v>
      </c>
      <c r="I101" s="46">
        <v>0</v>
      </c>
      <c r="J101" s="45">
        <v>0</v>
      </c>
      <c r="K101" s="46">
        <v>0</v>
      </c>
      <c r="L101" s="45">
        <v>0</v>
      </c>
      <c r="M101" s="46">
        <v>0</v>
      </c>
      <c r="N101" s="45">
        <v>0</v>
      </c>
      <c r="O101" s="46">
        <v>0</v>
      </c>
    </row>
    <row r="102" spans="1:15" ht="15">
      <c r="A102" s="67" t="s">
        <v>69</v>
      </c>
      <c r="B102" s="43" t="s">
        <v>70</v>
      </c>
      <c r="C102" s="50">
        <v>436</v>
      </c>
      <c r="D102" s="97">
        <v>216</v>
      </c>
      <c r="E102" s="29" t="s">
        <v>22</v>
      </c>
      <c r="F102" s="45">
        <v>0</v>
      </c>
      <c r="G102" s="46">
        <v>0</v>
      </c>
      <c r="H102" s="45">
        <v>0</v>
      </c>
      <c r="I102" s="46">
        <v>0</v>
      </c>
      <c r="J102" s="45">
        <v>0</v>
      </c>
      <c r="K102" s="46">
        <v>0</v>
      </c>
      <c r="L102" s="45">
        <v>0</v>
      </c>
      <c r="M102" s="46">
        <v>0</v>
      </c>
      <c r="N102" s="45">
        <v>0</v>
      </c>
      <c r="O102" s="46">
        <v>0</v>
      </c>
    </row>
    <row r="103" spans="1:15" ht="15">
      <c r="A103" s="67" t="s">
        <v>89</v>
      </c>
      <c r="B103" s="51" t="s">
        <v>90</v>
      </c>
      <c r="C103" s="50">
        <v>397</v>
      </c>
      <c r="D103" s="97">
        <v>214.7</v>
      </c>
      <c r="E103" s="29" t="s">
        <v>22</v>
      </c>
      <c r="F103" s="45">
        <v>0</v>
      </c>
      <c r="G103" s="46">
        <v>0</v>
      </c>
      <c r="H103" s="45">
        <v>0</v>
      </c>
      <c r="I103" s="46">
        <v>0</v>
      </c>
      <c r="J103" s="45">
        <v>0</v>
      </c>
      <c r="K103" s="46">
        <v>0</v>
      </c>
      <c r="L103" s="45">
        <v>0</v>
      </c>
      <c r="M103" s="46">
        <v>0</v>
      </c>
      <c r="N103" s="45">
        <v>0</v>
      </c>
      <c r="O103" s="46">
        <v>0</v>
      </c>
    </row>
    <row r="104" spans="1:15" ht="15">
      <c r="A104" s="67" t="s">
        <v>91</v>
      </c>
      <c r="B104" s="51" t="s">
        <v>92</v>
      </c>
      <c r="C104" s="50">
        <v>387</v>
      </c>
      <c r="D104" s="97">
        <v>214.9</v>
      </c>
      <c r="E104" s="29" t="s">
        <v>22</v>
      </c>
      <c r="F104" s="45">
        <v>0</v>
      </c>
      <c r="G104" s="46">
        <v>0</v>
      </c>
      <c r="H104" s="45">
        <v>0</v>
      </c>
      <c r="I104" s="46">
        <v>0</v>
      </c>
      <c r="J104" s="45">
        <v>0</v>
      </c>
      <c r="K104" s="46">
        <v>0</v>
      </c>
      <c r="L104" s="45">
        <v>0</v>
      </c>
      <c r="M104" s="46">
        <v>0</v>
      </c>
      <c r="N104" s="45">
        <v>0</v>
      </c>
      <c r="O104" s="46">
        <v>0</v>
      </c>
    </row>
    <row r="105" spans="1:15" ht="15">
      <c r="A105" s="68" t="s">
        <v>71</v>
      </c>
      <c r="B105" s="69" t="s">
        <v>72</v>
      </c>
      <c r="C105" s="70" t="s">
        <v>73</v>
      </c>
      <c r="D105" s="98">
        <v>180.1</v>
      </c>
      <c r="E105" s="22" t="s">
        <v>22</v>
      </c>
      <c r="F105" s="52">
        <v>2</v>
      </c>
      <c r="G105" s="53">
        <v>0</v>
      </c>
      <c r="H105" s="52">
        <v>0</v>
      </c>
      <c r="I105" s="53">
        <v>0</v>
      </c>
      <c r="J105" s="52">
        <v>0</v>
      </c>
      <c r="K105" s="53">
        <v>0</v>
      </c>
      <c r="L105" s="52">
        <v>0</v>
      </c>
      <c r="M105" s="53">
        <v>0</v>
      </c>
      <c r="N105" s="52">
        <v>2</v>
      </c>
      <c r="O105" s="53">
        <v>0</v>
      </c>
    </row>
    <row r="106" spans="1:15" ht="15">
      <c r="F106" s="45"/>
      <c r="G106" s="46"/>
      <c r="H106" s="45"/>
      <c r="I106" s="46"/>
      <c r="J106" s="45"/>
      <c r="K106" s="46"/>
      <c r="L106" s="45"/>
      <c r="M106" s="46"/>
      <c r="N106" s="45"/>
      <c r="O106" s="46"/>
    </row>
    <row r="107" spans="1:15">
      <c r="A107" s="24" t="s">
        <v>93</v>
      </c>
      <c r="B107" s="91" t="s">
        <v>101</v>
      </c>
      <c r="C107" s="92"/>
      <c r="D107" s="93"/>
      <c r="E107" s="94"/>
      <c r="F107" s="102">
        <v>1992</v>
      </c>
      <c r="G107" s="103"/>
      <c r="H107" s="102">
        <v>1994</v>
      </c>
      <c r="I107" s="103"/>
      <c r="J107" s="102">
        <v>1989</v>
      </c>
      <c r="K107" s="103"/>
      <c r="L107" s="102">
        <v>2007</v>
      </c>
      <c r="M107" s="103"/>
      <c r="N107" s="102">
        <v>1990</v>
      </c>
      <c r="O107" s="103"/>
    </row>
    <row r="108" spans="1:15" ht="51">
      <c r="A108" s="32" t="s">
        <v>25</v>
      </c>
      <c r="B108" s="33" t="s">
        <v>26</v>
      </c>
      <c r="C108" s="34" t="s">
        <v>27</v>
      </c>
      <c r="D108" s="57" t="s">
        <v>102</v>
      </c>
      <c r="E108" s="35" t="s">
        <v>28</v>
      </c>
      <c r="F108" s="31" t="s">
        <v>105</v>
      </c>
      <c r="G108" s="30" t="s">
        <v>30</v>
      </c>
      <c r="H108" s="31" t="s">
        <v>105</v>
      </c>
      <c r="I108" s="30" t="s">
        <v>30</v>
      </c>
      <c r="J108" s="31" t="s">
        <v>105</v>
      </c>
      <c r="K108" s="30" t="s">
        <v>30</v>
      </c>
      <c r="L108" s="31" t="s">
        <v>105</v>
      </c>
      <c r="M108" s="30" t="s">
        <v>30</v>
      </c>
      <c r="N108" s="31" t="s">
        <v>105</v>
      </c>
      <c r="O108" s="30" t="s">
        <v>30</v>
      </c>
    </row>
    <row r="109" spans="1:15" ht="15">
      <c r="A109" s="59" t="s">
        <v>94</v>
      </c>
      <c r="B109" s="60" t="s">
        <v>95</v>
      </c>
      <c r="C109" s="80">
        <v>478</v>
      </c>
      <c r="D109" s="76">
        <v>225.5</v>
      </c>
      <c r="E109" s="9" t="s">
        <v>8</v>
      </c>
      <c r="F109" s="45">
        <v>1</v>
      </c>
      <c r="G109" s="46">
        <v>1</v>
      </c>
      <c r="H109" s="45">
        <v>0</v>
      </c>
      <c r="I109" s="46">
        <v>0</v>
      </c>
      <c r="J109" s="45">
        <v>0</v>
      </c>
      <c r="K109" s="46">
        <v>0</v>
      </c>
      <c r="L109" s="45">
        <v>0</v>
      </c>
      <c r="M109" s="46">
        <v>0</v>
      </c>
      <c r="N109" s="45">
        <v>1</v>
      </c>
      <c r="O109" s="46">
        <v>0</v>
      </c>
    </row>
    <row r="110" spans="1:15" ht="15">
      <c r="A110" s="81" t="str">
        <f t="shared" ref="A110:B110" si="20">A109</f>
        <v>15-BR-007</v>
      </c>
      <c r="B110" s="82" t="str">
        <f t="shared" si="20"/>
        <v>Cold River</v>
      </c>
      <c r="C110" s="83">
        <v>477</v>
      </c>
      <c r="D110" s="71">
        <v>225.5</v>
      </c>
      <c r="E110" s="84" t="str">
        <f>E109</f>
        <v>4/15 - 5/10</v>
      </c>
      <c r="F110" s="52">
        <v>1</v>
      </c>
      <c r="G110" s="53">
        <v>1</v>
      </c>
      <c r="H110" s="52">
        <v>0</v>
      </c>
      <c r="I110" s="53">
        <v>0</v>
      </c>
      <c r="J110" s="52">
        <v>0</v>
      </c>
      <c r="K110" s="53">
        <v>0</v>
      </c>
      <c r="L110" s="52">
        <v>0</v>
      </c>
      <c r="M110" s="53">
        <v>0</v>
      </c>
      <c r="N110" s="52">
        <v>1</v>
      </c>
      <c r="O110" s="53">
        <v>0</v>
      </c>
    </row>
  </sheetData>
  <mergeCells count="25">
    <mergeCell ref="F107:G107"/>
    <mergeCell ref="H107:I107"/>
    <mergeCell ref="J107:K107"/>
    <mergeCell ref="L107:M107"/>
    <mergeCell ref="N107:O107"/>
    <mergeCell ref="F51:G51"/>
    <mergeCell ref="H51:I51"/>
    <mergeCell ref="J51:K51"/>
    <mergeCell ref="L51:M51"/>
    <mergeCell ref="N51:O51"/>
    <mergeCell ref="F72:G72"/>
    <mergeCell ref="H72:I72"/>
    <mergeCell ref="J72:K72"/>
    <mergeCell ref="L72:M72"/>
    <mergeCell ref="N72:O72"/>
    <mergeCell ref="F12:G12"/>
    <mergeCell ref="H12:I12"/>
    <mergeCell ref="J12:K12"/>
    <mergeCell ref="L12:M12"/>
    <mergeCell ref="N12:O12"/>
    <mergeCell ref="F35:G35"/>
    <mergeCell ref="H35:I35"/>
    <mergeCell ref="J35:K35"/>
    <mergeCell ref="L35:M35"/>
    <mergeCell ref="N35:O35"/>
  </mergeCells>
  <pageMargins left="0.7" right="0.7" top="0.75" bottom="0.75" header="0.3" footer="0.3"/>
  <pageSetup scale="7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110"/>
  <sheetViews>
    <sheetView topLeftCell="J74" workbookViewId="0">
      <selection activeCell="P74" sqref="P1:AB1048576"/>
    </sheetView>
  </sheetViews>
  <sheetFormatPr defaultColWidth="11.7109375" defaultRowHeight="12.75"/>
  <cols>
    <col min="1" max="1" width="19.85546875" style="1" customWidth="1"/>
    <col min="2" max="2" width="17.7109375" style="1" bestFit="1" customWidth="1"/>
    <col min="3" max="4" width="10.7109375" style="1" customWidth="1"/>
    <col min="5" max="5" width="11.7109375" style="1"/>
    <col min="6" max="15" width="15.7109375" style="1" customWidth="1"/>
    <col min="16" max="16384" width="11.7109375" style="1"/>
  </cols>
  <sheetData>
    <row r="1" spans="1:15" ht="15.75" customHeight="1">
      <c r="A1" s="54" t="s">
        <v>0</v>
      </c>
    </row>
    <row r="2" spans="1:15" ht="12.75" customHeight="1"/>
    <row r="3" spans="1:15" ht="14.25" customHeight="1" thickBot="1">
      <c r="A3" s="2"/>
      <c r="B3" s="3"/>
      <c r="C3" s="38" t="s">
        <v>1</v>
      </c>
      <c r="D3" s="4"/>
    </row>
    <row r="4" spans="1:15" s="5" customFormat="1" ht="19.5" customHeight="1" thickBot="1">
      <c r="A4" s="39" t="s">
        <v>2</v>
      </c>
      <c r="B4" s="40" t="s">
        <v>3</v>
      </c>
      <c r="C4" s="41" t="s">
        <v>4</v>
      </c>
      <c r="D4" s="42" t="s">
        <v>5</v>
      </c>
      <c r="F4" s="88" t="s">
        <v>99</v>
      </c>
      <c r="G4" s="89"/>
      <c r="H4" s="89"/>
      <c r="I4" s="90"/>
      <c r="J4" s="87"/>
      <c r="K4" s="87"/>
      <c r="L4" s="87"/>
      <c r="M4" s="87"/>
    </row>
    <row r="5" spans="1:15" s="5" customFormat="1">
      <c r="A5" s="6" t="s">
        <v>6</v>
      </c>
      <c r="B5" s="7" t="s">
        <v>7</v>
      </c>
      <c r="C5" s="8" t="s">
        <v>8</v>
      </c>
      <c r="D5" s="9" t="s">
        <v>8</v>
      </c>
      <c r="F5" s="10" t="s">
        <v>9</v>
      </c>
      <c r="G5" s="10" t="s">
        <v>103</v>
      </c>
      <c r="H5" s="11"/>
      <c r="I5" s="11"/>
      <c r="J5" s="11"/>
      <c r="K5" s="11"/>
      <c r="L5" s="11"/>
      <c r="M5" s="11"/>
      <c r="N5" s="11"/>
    </row>
    <row r="6" spans="1:15" s="5" customFormat="1">
      <c r="A6" s="12" t="s">
        <v>10</v>
      </c>
      <c r="B6" s="13" t="s">
        <v>11</v>
      </c>
      <c r="C6" s="14" t="s">
        <v>8</v>
      </c>
      <c r="D6" s="15" t="s">
        <v>11</v>
      </c>
      <c r="F6" s="10"/>
      <c r="G6" s="10" t="s">
        <v>12</v>
      </c>
      <c r="H6" s="11"/>
      <c r="I6" s="11"/>
      <c r="J6" s="11"/>
      <c r="K6" s="11"/>
      <c r="L6" s="11"/>
      <c r="M6" s="11"/>
      <c r="N6" s="11"/>
    </row>
    <row r="7" spans="1:15" s="5" customFormat="1">
      <c r="A7" s="12" t="s">
        <v>13</v>
      </c>
      <c r="B7" s="13" t="s">
        <v>11</v>
      </c>
      <c r="C7" s="5" t="s">
        <v>11</v>
      </c>
      <c r="D7" s="15" t="s">
        <v>11</v>
      </c>
      <c r="F7" s="10"/>
      <c r="G7" s="10"/>
      <c r="H7" s="11"/>
      <c r="I7" s="11"/>
      <c r="J7" s="11"/>
      <c r="K7" s="11"/>
      <c r="L7" s="11"/>
      <c r="M7" s="11"/>
      <c r="N7" s="11"/>
    </row>
    <row r="8" spans="1:15" s="5" customFormat="1">
      <c r="A8" s="12" t="s">
        <v>14</v>
      </c>
      <c r="B8" s="16" t="s">
        <v>15</v>
      </c>
      <c r="C8" s="14" t="s">
        <v>16</v>
      </c>
      <c r="D8" s="17" t="s">
        <v>16</v>
      </c>
      <c r="F8" s="10"/>
      <c r="G8" s="10" t="s">
        <v>17</v>
      </c>
      <c r="H8" s="11"/>
      <c r="I8" s="11"/>
      <c r="J8" s="11"/>
      <c r="K8" s="11"/>
      <c r="L8" s="11"/>
      <c r="M8" s="11"/>
      <c r="N8" s="11"/>
    </row>
    <row r="9" spans="1:15" s="5" customFormat="1">
      <c r="A9" s="12" t="s">
        <v>18</v>
      </c>
      <c r="B9" s="16" t="s">
        <v>19</v>
      </c>
      <c r="C9" s="18" t="s">
        <v>20</v>
      </c>
      <c r="D9" s="19" t="s">
        <v>20</v>
      </c>
      <c r="F9" s="10"/>
      <c r="G9" s="10"/>
      <c r="H9" s="11"/>
      <c r="I9" s="11"/>
      <c r="J9" s="11"/>
      <c r="K9" s="11"/>
      <c r="L9" s="11"/>
      <c r="M9" s="11"/>
      <c r="N9" s="11"/>
    </row>
    <row r="10" spans="1:15" s="5" customFormat="1">
      <c r="A10" s="20" t="s">
        <v>21</v>
      </c>
      <c r="B10" s="21" t="s">
        <v>22</v>
      </c>
      <c r="C10" s="22" t="s">
        <v>22</v>
      </c>
      <c r="D10" s="23" t="s">
        <v>22</v>
      </c>
      <c r="F10" s="10"/>
      <c r="G10" s="10" t="s">
        <v>23</v>
      </c>
      <c r="H10" s="11"/>
      <c r="I10" s="11"/>
      <c r="J10" s="11"/>
      <c r="K10" s="11"/>
      <c r="L10" s="11"/>
      <c r="M10" s="11"/>
      <c r="N10" s="11"/>
    </row>
    <row r="11" spans="1:15" s="5" customFormat="1"/>
    <row r="12" spans="1:15" s="25" customFormat="1" ht="15" customHeight="1">
      <c r="A12" s="24" t="s">
        <v>24</v>
      </c>
      <c r="B12" s="91" t="s">
        <v>101</v>
      </c>
      <c r="C12" s="92"/>
      <c r="D12" s="93"/>
      <c r="E12" s="94"/>
      <c r="F12" s="102">
        <v>1992</v>
      </c>
      <c r="G12" s="103"/>
      <c r="H12" s="102">
        <v>1994</v>
      </c>
      <c r="I12" s="103"/>
      <c r="J12" s="102">
        <v>1989</v>
      </c>
      <c r="K12" s="103"/>
      <c r="L12" s="102">
        <v>2007</v>
      </c>
      <c r="M12" s="103"/>
      <c r="N12" s="102">
        <v>1990</v>
      </c>
      <c r="O12" s="103"/>
    </row>
    <row r="13" spans="1:15" s="25" customFormat="1" ht="51">
      <c r="A13" s="55" t="s">
        <v>25</v>
      </c>
      <c r="B13" s="56" t="s">
        <v>26</v>
      </c>
      <c r="C13" s="57" t="s">
        <v>27</v>
      </c>
      <c r="D13" s="85" t="s">
        <v>98</v>
      </c>
      <c r="E13" s="58" t="s">
        <v>28</v>
      </c>
      <c r="F13" s="31" t="s">
        <v>105</v>
      </c>
      <c r="G13" s="30" t="s">
        <v>30</v>
      </c>
      <c r="H13" s="31" t="s">
        <v>105</v>
      </c>
      <c r="I13" s="30" t="s">
        <v>30</v>
      </c>
      <c r="J13" s="31" t="s">
        <v>105</v>
      </c>
      <c r="K13" s="30" t="s">
        <v>30</v>
      </c>
      <c r="L13" s="31" t="s">
        <v>105</v>
      </c>
      <c r="M13" s="30" t="s">
        <v>30</v>
      </c>
      <c r="N13" s="31" t="s">
        <v>105</v>
      </c>
      <c r="O13" s="30" t="s">
        <v>30</v>
      </c>
    </row>
    <row r="14" spans="1:15" s="25" customFormat="1" ht="15" customHeight="1">
      <c r="A14" s="59" t="s">
        <v>31</v>
      </c>
      <c r="B14" s="60" t="s">
        <v>32</v>
      </c>
      <c r="C14" s="61">
        <v>1143</v>
      </c>
      <c r="D14" s="95">
        <v>385.06400000000002</v>
      </c>
      <c r="E14" s="63" t="s">
        <v>7</v>
      </c>
      <c r="F14" s="64">
        <v>15</v>
      </c>
      <c r="G14" s="65">
        <v>6</v>
      </c>
      <c r="H14" s="64">
        <v>5</v>
      </c>
      <c r="I14" s="65">
        <v>3</v>
      </c>
      <c r="J14" s="64">
        <v>11</v>
      </c>
      <c r="K14" s="65">
        <v>8</v>
      </c>
      <c r="L14" s="64">
        <v>9</v>
      </c>
      <c r="M14" s="65">
        <v>0</v>
      </c>
      <c r="N14" s="64">
        <v>19</v>
      </c>
      <c r="O14" s="65">
        <v>5</v>
      </c>
    </row>
    <row r="15" spans="1:15" s="25" customFormat="1" ht="15" customHeight="1">
      <c r="A15" s="66" t="str">
        <f t="shared" ref="A15:B16" si="0">A14</f>
        <v>14-WB-012</v>
      </c>
      <c r="B15" s="37" t="str">
        <f t="shared" si="0"/>
        <v>Oxbow BW</v>
      </c>
      <c r="C15" s="44">
        <v>1142</v>
      </c>
      <c r="D15" s="96">
        <v>385.06400000000002</v>
      </c>
      <c r="E15" s="37" t="str">
        <f>E14</f>
        <v>4/20 - 5/15</v>
      </c>
      <c r="F15" s="45">
        <v>15</v>
      </c>
      <c r="G15" s="46">
        <v>6</v>
      </c>
      <c r="H15" s="45">
        <v>5</v>
      </c>
      <c r="I15" s="46">
        <v>3</v>
      </c>
      <c r="J15" s="45">
        <v>11</v>
      </c>
      <c r="K15" s="46">
        <v>8</v>
      </c>
      <c r="L15" s="45">
        <v>9</v>
      </c>
      <c r="M15" s="46">
        <v>0</v>
      </c>
      <c r="N15" s="45">
        <v>19</v>
      </c>
      <c r="O15" s="46">
        <v>5</v>
      </c>
    </row>
    <row r="16" spans="1:15" s="25" customFormat="1" ht="15" customHeight="1">
      <c r="A16" s="66" t="str">
        <f t="shared" si="0"/>
        <v>14-WB-012</v>
      </c>
      <c r="B16" s="37" t="str">
        <f t="shared" si="0"/>
        <v>Oxbow BW</v>
      </c>
      <c r="C16" s="47">
        <v>1141</v>
      </c>
      <c r="D16" s="96">
        <v>385.06400000000002</v>
      </c>
      <c r="E16" s="37" t="str">
        <f>E15</f>
        <v>4/20 - 5/15</v>
      </c>
      <c r="F16" s="45">
        <v>15</v>
      </c>
      <c r="G16" s="46">
        <v>6</v>
      </c>
      <c r="H16" s="45">
        <v>5</v>
      </c>
      <c r="I16" s="46">
        <v>3</v>
      </c>
      <c r="J16" s="45">
        <v>11</v>
      </c>
      <c r="K16" s="46">
        <v>8</v>
      </c>
      <c r="L16" s="45">
        <v>9</v>
      </c>
      <c r="M16" s="46">
        <v>0</v>
      </c>
      <c r="N16" s="45">
        <v>19</v>
      </c>
      <c r="O16" s="46">
        <v>5</v>
      </c>
    </row>
    <row r="17" spans="1:15" s="25" customFormat="1" ht="15" customHeight="1">
      <c r="A17" s="67" t="s">
        <v>33</v>
      </c>
      <c r="B17" s="43" t="s">
        <v>34</v>
      </c>
      <c r="C17" s="47">
        <v>1124</v>
      </c>
      <c r="D17" s="96">
        <v>384.7</v>
      </c>
      <c r="E17" s="27" t="s">
        <v>7</v>
      </c>
      <c r="F17" s="45">
        <v>16</v>
      </c>
      <c r="G17" s="46">
        <v>7</v>
      </c>
      <c r="H17" s="45">
        <v>5</v>
      </c>
      <c r="I17" s="46">
        <v>3</v>
      </c>
      <c r="J17" s="45">
        <v>13</v>
      </c>
      <c r="K17" s="46">
        <v>10</v>
      </c>
      <c r="L17" s="45">
        <v>9</v>
      </c>
      <c r="M17" s="46">
        <v>0</v>
      </c>
      <c r="N17" s="45">
        <v>19</v>
      </c>
      <c r="O17" s="46">
        <v>5</v>
      </c>
    </row>
    <row r="18" spans="1:15" s="25" customFormat="1" ht="15" customHeight="1">
      <c r="A18" s="67" t="s">
        <v>35</v>
      </c>
      <c r="B18" s="43" t="s">
        <v>36</v>
      </c>
      <c r="C18" s="47">
        <v>1057</v>
      </c>
      <c r="D18" s="96">
        <v>382.8</v>
      </c>
      <c r="E18" s="27" t="s">
        <v>7</v>
      </c>
      <c r="F18" s="45">
        <v>2</v>
      </c>
      <c r="G18" s="46">
        <v>2</v>
      </c>
      <c r="H18" s="45">
        <v>0</v>
      </c>
      <c r="I18" s="46">
        <v>0</v>
      </c>
      <c r="J18" s="45">
        <v>7</v>
      </c>
      <c r="K18" s="46">
        <v>5</v>
      </c>
      <c r="L18" s="45">
        <v>2</v>
      </c>
      <c r="M18" s="46">
        <v>0</v>
      </c>
      <c r="N18" s="45">
        <v>9</v>
      </c>
      <c r="O18" s="46">
        <v>0</v>
      </c>
    </row>
    <row r="19" spans="1:15" s="25" customFormat="1" ht="15" customHeight="1">
      <c r="A19" s="67" t="s">
        <v>37</v>
      </c>
      <c r="B19" s="43" t="s">
        <v>38</v>
      </c>
      <c r="C19" s="47">
        <v>1039</v>
      </c>
      <c r="D19" s="96">
        <v>382.9</v>
      </c>
      <c r="E19" s="27" t="s">
        <v>7</v>
      </c>
      <c r="F19" s="45">
        <v>5</v>
      </c>
      <c r="G19" s="46">
        <v>4</v>
      </c>
      <c r="H19" s="45">
        <v>2</v>
      </c>
      <c r="I19" s="46">
        <v>2</v>
      </c>
      <c r="J19" s="45">
        <v>8</v>
      </c>
      <c r="K19" s="46">
        <v>6</v>
      </c>
      <c r="L19" s="45">
        <v>3</v>
      </c>
      <c r="M19" s="46">
        <v>1</v>
      </c>
      <c r="N19" s="45">
        <v>13</v>
      </c>
      <c r="O19" s="46">
        <v>2</v>
      </c>
    </row>
    <row r="20" spans="1:15" s="25" customFormat="1" ht="15" customHeight="1">
      <c r="A20" s="67" t="s">
        <v>39</v>
      </c>
      <c r="B20" s="43" t="s">
        <v>40</v>
      </c>
      <c r="C20" s="47">
        <v>979</v>
      </c>
      <c r="D20" s="96">
        <v>383.5</v>
      </c>
      <c r="E20" s="27" t="s">
        <v>7</v>
      </c>
      <c r="F20" s="45">
        <v>23</v>
      </c>
      <c r="G20" s="46">
        <v>12</v>
      </c>
      <c r="H20" s="45">
        <v>25</v>
      </c>
      <c r="I20" s="46">
        <v>15</v>
      </c>
      <c r="J20" s="45">
        <v>26</v>
      </c>
      <c r="K20" s="46">
        <v>16</v>
      </c>
      <c r="L20" s="45">
        <v>26</v>
      </c>
      <c r="M20" s="46">
        <v>15</v>
      </c>
      <c r="N20" s="45">
        <v>24</v>
      </c>
      <c r="O20" s="46">
        <v>4</v>
      </c>
    </row>
    <row r="21" spans="1:15" s="25" customFormat="1" ht="15" customHeight="1">
      <c r="A21" s="67" t="s">
        <v>41</v>
      </c>
      <c r="B21" s="43" t="s">
        <v>38</v>
      </c>
      <c r="C21" s="44">
        <v>952</v>
      </c>
      <c r="D21" s="96">
        <v>381.8</v>
      </c>
      <c r="E21" s="27" t="s">
        <v>7</v>
      </c>
      <c r="F21" s="45">
        <v>9</v>
      </c>
      <c r="G21" s="46">
        <v>6</v>
      </c>
      <c r="H21" s="45">
        <v>13</v>
      </c>
      <c r="I21" s="46">
        <v>13</v>
      </c>
      <c r="J21" s="45">
        <v>17</v>
      </c>
      <c r="K21" s="46">
        <v>12</v>
      </c>
      <c r="L21" s="45">
        <v>16</v>
      </c>
      <c r="M21" s="46">
        <v>12</v>
      </c>
      <c r="N21" s="45">
        <v>12</v>
      </c>
      <c r="O21" s="46">
        <v>0</v>
      </c>
    </row>
    <row r="22" spans="1:15" s="25" customFormat="1" ht="15" customHeight="1">
      <c r="A22" s="66" t="str">
        <f t="shared" ref="A22:B24" si="1">A21</f>
        <v>14-WB-060</v>
      </c>
      <c r="B22" s="37" t="str">
        <f t="shared" si="1"/>
        <v>unnamed BW</v>
      </c>
      <c r="C22" s="47">
        <v>951</v>
      </c>
      <c r="D22" s="96">
        <v>381.8</v>
      </c>
      <c r="E22" s="37" t="str">
        <f t="shared" ref="E22:E24" si="2">E21</f>
        <v>4/20 - 5/15</v>
      </c>
      <c r="F22" s="45">
        <v>9</v>
      </c>
      <c r="G22" s="46">
        <v>6</v>
      </c>
      <c r="H22" s="45">
        <v>14</v>
      </c>
      <c r="I22" s="46">
        <v>14</v>
      </c>
      <c r="J22" s="45">
        <v>17</v>
      </c>
      <c r="K22" s="46">
        <v>12</v>
      </c>
      <c r="L22" s="45">
        <v>16</v>
      </c>
      <c r="M22" s="46">
        <v>12</v>
      </c>
      <c r="N22" s="45">
        <v>12</v>
      </c>
      <c r="O22" s="46">
        <v>0</v>
      </c>
    </row>
    <row r="23" spans="1:15" s="25" customFormat="1" ht="15" customHeight="1">
      <c r="A23" s="66" t="str">
        <f t="shared" si="1"/>
        <v>14-WB-060</v>
      </c>
      <c r="B23" s="37" t="str">
        <f t="shared" si="1"/>
        <v>unnamed BW</v>
      </c>
      <c r="C23" s="44">
        <v>950</v>
      </c>
      <c r="D23" s="96">
        <v>381.8</v>
      </c>
      <c r="E23" s="37" t="str">
        <f t="shared" si="2"/>
        <v>4/20 - 5/15</v>
      </c>
      <c r="F23" s="45">
        <v>9</v>
      </c>
      <c r="G23" s="46">
        <v>6</v>
      </c>
      <c r="H23" s="45">
        <v>14</v>
      </c>
      <c r="I23" s="46">
        <v>14</v>
      </c>
      <c r="J23" s="45">
        <v>17</v>
      </c>
      <c r="K23" s="46">
        <v>12</v>
      </c>
      <c r="L23" s="45">
        <v>16</v>
      </c>
      <c r="M23" s="46">
        <v>12</v>
      </c>
      <c r="N23" s="45">
        <v>12</v>
      </c>
      <c r="O23" s="46">
        <v>0</v>
      </c>
    </row>
    <row r="24" spans="1:15" s="25" customFormat="1" ht="15" customHeight="1">
      <c r="A24" s="66" t="str">
        <f t="shared" si="1"/>
        <v>14-WB-060</v>
      </c>
      <c r="B24" s="37" t="str">
        <f t="shared" si="1"/>
        <v>unnamed BW</v>
      </c>
      <c r="C24" s="44">
        <v>949</v>
      </c>
      <c r="D24" s="96">
        <v>381.8</v>
      </c>
      <c r="E24" s="37" t="str">
        <f t="shared" si="2"/>
        <v>4/20 - 5/15</v>
      </c>
      <c r="F24" s="45">
        <v>9</v>
      </c>
      <c r="G24" s="46">
        <v>6</v>
      </c>
      <c r="H24" s="45">
        <v>15</v>
      </c>
      <c r="I24" s="46">
        <v>15</v>
      </c>
      <c r="J24" s="45">
        <v>17</v>
      </c>
      <c r="K24" s="46">
        <v>12</v>
      </c>
      <c r="L24" s="45">
        <v>16</v>
      </c>
      <c r="M24" s="46">
        <v>12</v>
      </c>
      <c r="N24" s="45">
        <v>12</v>
      </c>
      <c r="O24" s="46">
        <v>0</v>
      </c>
    </row>
    <row r="25" spans="1:15" s="25" customFormat="1" ht="15" customHeight="1">
      <c r="A25" s="67" t="s">
        <v>42</v>
      </c>
      <c r="B25" s="43" t="s">
        <v>43</v>
      </c>
      <c r="C25" s="47">
        <v>571</v>
      </c>
      <c r="D25" s="96">
        <v>389</v>
      </c>
      <c r="E25" s="28" t="s">
        <v>8</v>
      </c>
      <c r="F25" s="45">
        <v>0</v>
      </c>
      <c r="G25" s="46">
        <v>0</v>
      </c>
      <c r="H25" s="45">
        <v>0</v>
      </c>
      <c r="I25" s="46">
        <v>0</v>
      </c>
      <c r="J25" s="45">
        <v>2</v>
      </c>
      <c r="K25" s="46">
        <v>0</v>
      </c>
      <c r="L25" s="45">
        <v>0</v>
      </c>
      <c r="M25" s="46">
        <v>0</v>
      </c>
      <c r="N25" s="45">
        <v>0</v>
      </c>
      <c r="O25" s="46">
        <v>0</v>
      </c>
    </row>
    <row r="26" spans="1:15" s="25" customFormat="1" ht="15" customHeight="1">
      <c r="A26" s="67" t="s">
        <v>44</v>
      </c>
      <c r="B26" s="43" t="s">
        <v>45</v>
      </c>
      <c r="C26" s="44">
        <v>536</v>
      </c>
      <c r="D26" s="96">
        <v>288.8</v>
      </c>
      <c r="E26" s="28" t="s">
        <v>8</v>
      </c>
      <c r="F26" s="45">
        <v>0</v>
      </c>
      <c r="G26" s="46">
        <v>0</v>
      </c>
      <c r="H26" s="45">
        <v>2</v>
      </c>
      <c r="I26" s="46">
        <v>0</v>
      </c>
      <c r="J26" s="45">
        <v>2</v>
      </c>
      <c r="K26" s="46">
        <v>0</v>
      </c>
      <c r="L26" s="45">
        <v>2</v>
      </c>
      <c r="M26" s="46">
        <v>0</v>
      </c>
      <c r="N26" s="45">
        <v>0</v>
      </c>
      <c r="O26" s="46">
        <v>0</v>
      </c>
    </row>
    <row r="27" spans="1:15" s="25" customFormat="1" ht="15" customHeight="1">
      <c r="A27" s="66" t="str">
        <f t="shared" ref="A27:B28" si="3">A26</f>
        <v>14-BB-030</v>
      </c>
      <c r="B27" s="37" t="str">
        <f t="shared" si="3"/>
        <v>Williams BW</v>
      </c>
      <c r="C27" s="44">
        <v>535</v>
      </c>
      <c r="D27" s="96">
        <v>288.8</v>
      </c>
      <c r="E27" s="37" t="str">
        <f>E26</f>
        <v>4/15 - 5/10</v>
      </c>
      <c r="F27" s="45">
        <v>0</v>
      </c>
      <c r="G27" s="46">
        <v>0</v>
      </c>
      <c r="H27" s="45">
        <v>2</v>
      </c>
      <c r="I27" s="46">
        <v>0</v>
      </c>
      <c r="J27" s="45">
        <v>2</v>
      </c>
      <c r="K27" s="46">
        <v>0</v>
      </c>
      <c r="L27" s="45">
        <v>2</v>
      </c>
      <c r="M27" s="46">
        <v>0</v>
      </c>
      <c r="N27" s="45">
        <v>0</v>
      </c>
      <c r="O27" s="46">
        <v>0</v>
      </c>
    </row>
    <row r="28" spans="1:15" s="25" customFormat="1" ht="15" customHeight="1">
      <c r="A28" s="66" t="str">
        <f t="shared" si="3"/>
        <v>14-BB-030</v>
      </c>
      <c r="B28" s="37" t="str">
        <f t="shared" si="3"/>
        <v>Williams BW</v>
      </c>
      <c r="C28" s="47">
        <v>534</v>
      </c>
      <c r="D28" s="96">
        <v>288.8</v>
      </c>
      <c r="E28" s="37" t="str">
        <f>E27</f>
        <v>4/15 - 5/10</v>
      </c>
      <c r="F28" s="45">
        <v>0</v>
      </c>
      <c r="G28" s="46">
        <v>0</v>
      </c>
      <c r="H28" s="45">
        <v>2</v>
      </c>
      <c r="I28" s="46">
        <v>0</v>
      </c>
      <c r="J28" s="45">
        <v>2</v>
      </c>
      <c r="K28" s="46">
        <v>0</v>
      </c>
      <c r="L28" s="45">
        <v>2</v>
      </c>
      <c r="M28" s="46">
        <v>0</v>
      </c>
      <c r="N28" s="45">
        <v>0</v>
      </c>
      <c r="O28" s="46">
        <v>0</v>
      </c>
    </row>
    <row r="29" spans="1:15" ht="15">
      <c r="A29" s="67" t="s">
        <v>46</v>
      </c>
      <c r="B29" s="43" t="s">
        <v>38</v>
      </c>
      <c r="C29" s="47">
        <v>522</v>
      </c>
      <c r="D29" s="96">
        <v>288.10000000000002</v>
      </c>
      <c r="E29" s="28" t="s">
        <v>8</v>
      </c>
      <c r="F29" s="45">
        <v>0</v>
      </c>
      <c r="G29" s="46">
        <v>0</v>
      </c>
      <c r="H29" s="45">
        <v>0</v>
      </c>
      <c r="I29" s="46">
        <v>0</v>
      </c>
      <c r="J29" s="45">
        <v>0</v>
      </c>
      <c r="K29" s="46">
        <v>0</v>
      </c>
      <c r="L29" s="45">
        <v>0</v>
      </c>
      <c r="M29" s="46">
        <v>0</v>
      </c>
      <c r="N29" s="45">
        <v>0</v>
      </c>
      <c r="O29" s="46">
        <v>0</v>
      </c>
    </row>
    <row r="30" spans="1:15" ht="15">
      <c r="A30" s="67" t="s">
        <v>47</v>
      </c>
      <c r="B30" s="43" t="s">
        <v>48</v>
      </c>
      <c r="C30" s="48">
        <v>186</v>
      </c>
      <c r="D30" s="97">
        <v>218.3</v>
      </c>
      <c r="E30" s="28" t="s">
        <v>8</v>
      </c>
      <c r="F30" s="45">
        <v>0</v>
      </c>
      <c r="G30" s="46">
        <v>0</v>
      </c>
      <c r="H30" s="45">
        <v>0</v>
      </c>
      <c r="I30" s="46">
        <v>0</v>
      </c>
      <c r="J30" s="45">
        <v>2</v>
      </c>
      <c r="K30" s="46">
        <v>0</v>
      </c>
      <c r="L30" s="45">
        <v>0</v>
      </c>
      <c r="M30" s="46">
        <v>0</v>
      </c>
      <c r="N30" s="45">
        <v>1</v>
      </c>
      <c r="O30" s="46">
        <v>0</v>
      </c>
    </row>
    <row r="31" spans="1:15" ht="15">
      <c r="A31" s="66" t="str">
        <f t="shared" ref="A31:B31" si="4">A30</f>
        <v>14-VB-039</v>
      </c>
      <c r="B31" s="37" t="str">
        <f t="shared" si="4"/>
        <v>Retreat Meadows</v>
      </c>
      <c r="C31" s="50">
        <v>185</v>
      </c>
      <c r="D31" s="97">
        <v>218.3</v>
      </c>
      <c r="E31" s="37" t="str">
        <f>E30</f>
        <v>4/15 - 5/10</v>
      </c>
      <c r="F31" s="45">
        <v>0</v>
      </c>
      <c r="G31" s="46">
        <v>0</v>
      </c>
      <c r="H31" s="45">
        <v>0</v>
      </c>
      <c r="I31" s="46">
        <v>0</v>
      </c>
      <c r="J31" s="45">
        <v>2</v>
      </c>
      <c r="K31" s="46">
        <v>0</v>
      </c>
      <c r="L31" s="45">
        <v>0</v>
      </c>
      <c r="M31" s="46">
        <v>0</v>
      </c>
      <c r="N31" s="45">
        <v>1</v>
      </c>
      <c r="O31" s="46">
        <v>0</v>
      </c>
    </row>
    <row r="32" spans="1:15" s="5" customFormat="1" ht="15">
      <c r="A32" s="67" t="s">
        <v>49</v>
      </c>
      <c r="B32" s="43" t="s">
        <v>38</v>
      </c>
      <c r="C32" s="50">
        <v>120</v>
      </c>
      <c r="D32" s="97">
        <v>218</v>
      </c>
      <c r="E32" s="28" t="s">
        <v>8</v>
      </c>
      <c r="F32" s="45">
        <v>0</v>
      </c>
      <c r="G32" s="46">
        <v>0</v>
      </c>
      <c r="H32" s="45">
        <v>0</v>
      </c>
      <c r="I32" s="46">
        <v>0</v>
      </c>
      <c r="J32" s="45">
        <v>2</v>
      </c>
      <c r="K32" s="46">
        <v>0</v>
      </c>
      <c r="L32" s="45">
        <v>0</v>
      </c>
      <c r="M32" s="46">
        <v>0</v>
      </c>
      <c r="N32" s="45">
        <v>0</v>
      </c>
      <c r="O32" s="46">
        <v>0</v>
      </c>
    </row>
    <row r="33" spans="1:15" s="5" customFormat="1" ht="15">
      <c r="A33" s="68" t="s">
        <v>50</v>
      </c>
      <c r="B33" s="69" t="s">
        <v>38</v>
      </c>
      <c r="C33" s="70">
        <v>81</v>
      </c>
      <c r="D33" s="98">
        <v>217.3</v>
      </c>
      <c r="E33" s="72" t="s">
        <v>8</v>
      </c>
      <c r="F33" s="52">
        <v>0</v>
      </c>
      <c r="G33" s="53">
        <v>0</v>
      </c>
      <c r="H33" s="52">
        <v>0</v>
      </c>
      <c r="I33" s="53">
        <v>0</v>
      </c>
      <c r="J33" s="52">
        <v>0</v>
      </c>
      <c r="K33" s="53">
        <v>0</v>
      </c>
      <c r="L33" s="52">
        <v>0</v>
      </c>
      <c r="M33" s="53">
        <v>0</v>
      </c>
      <c r="N33" s="52">
        <v>0</v>
      </c>
      <c r="O33" s="53">
        <v>0</v>
      </c>
    </row>
    <row r="34" spans="1:15" s="5" customFormat="1" ht="15">
      <c r="F34" s="45"/>
      <c r="G34" s="46"/>
      <c r="H34" s="45"/>
      <c r="I34" s="46"/>
      <c r="J34" s="45"/>
      <c r="K34" s="46"/>
      <c r="L34" s="45"/>
      <c r="M34" s="46"/>
      <c r="N34" s="45"/>
      <c r="O34" s="46"/>
    </row>
    <row r="35" spans="1:15" s="5" customFormat="1">
      <c r="A35" s="24" t="s">
        <v>51</v>
      </c>
      <c r="B35" s="91" t="s">
        <v>101</v>
      </c>
      <c r="C35" s="92"/>
      <c r="D35" s="93"/>
      <c r="E35" s="94"/>
      <c r="F35" s="102">
        <v>1992</v>
      </c>
      <c r="G35" s="103"/>
      <c r="H35" s="102">
        <v>1994</v>
      </c>
      <c r="I35" s="103"/>
      <c r="J35" s="102">
        <v>1989</v>
      </c>
      <c r="K35" s="103"/>
      <c r="L35" s="102">
        <v>2007</v>
      </c>
      <c r="M35" s="103"/>
      <c r="N35" s="102">
        <v>1990</v>
      </c>
      <c r="O35" s="103"/>
    </row>
    <row r="36" spans="1:15" s="5" customFormat="1" ht="51">
      <c r="A36" s="55" t="s">
        <v>25</v>
      </c>
      <c r="B36" s="56" t="s">
        <v>26</v>
      </c>
      <c r="C36" s="57" t="s">
        <v>27</v>
      </c>
      <c r="D36" s="85" t="s">
        <v>98</v>
      </c>
      <c r="E36" s="58" t="s">
        <v>28</v>
      </c>
      <c r="F36" s="31" t="s">
        <v>105</v>
      </c>
      <c r="G36" s="30" t="s">
        <v>30</v>
      </c>
      <c r="H36" s="31" t="s">
        <v>105</v>
      </c>
      <c r="I36" s="30" t="s">
        <v>30</v>
      </c>
      <c r="J36" s="31" t="s">
        <v>105</v>
      </c>
      <c r="K36" s="30" t="s">
        <v>30</v>
      </c>
      <c r="L36" s="31" t="s">
        <v>105</v>
      </c>
      <c r="M36" s="30" t="s">
        <v>30</v>
      </c>
      <c r="N36" s="31" t="s">
        <v>105</v>
      </c>
      <c r="O36" s="30" t="s">
        <v>30</v>
      </c>
    </row>
    <row r="37" spans="1:15" s="5" customFormat="1" ht="15">
      <c r="A37" s="59" t="s">
        <v>31</v>
      </c>
      <c r="B37" s="60" t="s">
        <v>32</v>
      </c>
      <c r="C37" s="61">
        <v>1143</v>
      </c>
      <c r="D37" s="95">
        <v>383.5</v>
      </c>
      <c r="E37" s="73" t="s">
        <v>15</v>
      </c>
      <c r="F37" s="64">
        <v>42</v>
      </c>
      <c r="G37" s="65">
        <v>0</v>
      </c>
      <c r="H37" s="64">
        <v>23</v>
      </c>
      <c r="I37" s="65">
        <v>0</v>
      </c>
      <c r="J37" s="64">
        <v>15</v>
      </c>
      <c r="K37" s="65">
        <v>0</v>
      </c>
      <c r="L37" s="64">
        <v>25</v>
      </c>
      <c r="M37" s="65">
        <v>0</v>
      </c>
      <c r="N37" s="64">
        <v>21</v>
      </c>
      <c r="O37" s="65">
        <v>0</v>
      </c>
    </row>
    <row r="38" spans="1:15" s="5" customFormat="1" ht="15">
      <c r="A38" s="66" t="str">
        <f t="shared" ref="A38:B39" si="5">A37</f>
        <v>14-WB-012</v>
      </c>
      <c r="B38" s="37" t="str">
        <f t="shared" si="5"/>
        <v>Oxbow BW</v>
      </c>
      <c r="C38" s="44">
        <v>1142</v>
      </c>
      <c r="D38" s="96">
        <v>383.5</v>
      </c>
      <c r="E38" s="37" t="str">
        <f>E37</f>
        <v>5/20 - 6/30</v>
      </c>
      <c r="F38" s="45">
        <v>42</v>
      </c>
      <c r="G38" s="46">
        <v>0</v>
      </c>
      <c r="H38" s="45">
        <v>23</v>
      </c>
      <c r="I38" s="46">
        <v>0</v>
      </c>
      <c r="J38" s="45">
        <v>15</v>
      </c>
      <c r="K38" s="46">
        <v>0</v>
      </c>
      <c r="L38" s="45">
        <v>25</v>
      </c>
      <c r="M38" s="46">
        <v>0</v>
      </c>
      <c r="N38" s="45">
        <v>21</v>
      </c>
      <c r="O38" s="46">
        <v>0</v>
      </c>
    </row>
    <row r="39" spans="1:15" s="5" customFormat="1" ht="15">
      <c r="A39" s="66" t="str">
        <f t="shared" si="5"/>
        <v>14-WB-012</v>
      </c>
      <c r="B39" s="37" t="str">
        <f t="shared" si="5"/>
        <v>Oxbow BW</v>
      </c>
      <c r="C39" s="47">
        <v>1141</v>
      </c>
      <c r="D39" s="96">
        <v>383.5</v>
      </c>
      <c r="E39" s="37" t="str">
        <f>E38</f>
        <v>5/20 - 6/30</v>
      </c>
      <c r="F39" s="45">
        <v>42</v>
      </c>
      <c r="G39" s="46">
        <v>0</v>
      </c>
      <c r="H39" s="45">
        <v>23</v>
      </c>
      <c r="I39" s="46">
        <v>0</v>
      </c>
      <c r="J39" s="45">
        <v>15</v>
      </c>
      <c r="K39" s="46">
        <v>0</v>
      </c>
      <c r="L39" s="45">
        <v>25</v>
      </c>
      <c r="M39" s="46">
        <v>0</v>
      </c>
      <c r="N39" s="45">
        <v>21</v>
      </c>
      <c r="O39" s="46">
        <v>0</v>
      </c>
    </row>
    <row r="40" spans="1:15" s="25" customFormat="1" ht="15" customHeight="1">
      <c r="A40" s="67" t="s">
        <v>37</v>
      </c>
      <c r="B40" s="43" t="s">
        <v>38</v>
      </c>
      <c r="C40" s="47">
        <v>1039</v>
      </c>
      <c r="D40" s="96">
        <v>382.5</v>
      </c>
      <c r="E40" s="18" t="s">
        <v>15</v>
      </c>
      <c r="F40" s="45">
        <v>12</v>
      </c>
      <c r="G40" s="46">
        <v>0</v>
      </c>
      <c r="H40" s="45">
        <v>19</v>
      </c>
      <c r="I40" s="46">
        <v>0</v>
      </c>
      <c r="J40" s="45">
        <v>13</v>
      </c>
      <c r="K40" s="46">
        <v>0</v>
      </c>
      <c r="L40" s="45">
        <v>11</v>
      </c>
      <c r="M40" s="46">
        <v>0</v>
      </c>
      <c r="N40" s="45">
        <v>10</v>
      </c>
      <c r="O40" s="46">
        <v>0</v>
      </c>
    </row>
    <row r="41" spans="1:15" s="25" customFormat="1" ht="15" customHeight="1">
      <c r="A41" s="67" t="s">
        <v>42</v>
      </c>
      <c r="B41" s="43" t="s">
        <v>43</v>
      </c>
      <c r="C41" s="47">
        <v>571</v>
      </c>
      <c r="D41" s="96">
        <v>289</v>
      </c>
      <c r="E41" s="14" t="s">
        <v>16</v>
      </c>
      <c r="F41" s="45">
        <v>5</v>
      </c>
      <c r="G41" s="46">
        <v>0</v>
      </c>
      <c r="H41" s="45">
        <v>4</v>
      </c>
      <c r="I41" s="46">
        <v>0</v>
      </c>
      <c r="J41" s="45">
        <v>0</v>
      </c>
      <c r="K41" s="46">
        <v>0</v>
      </c>
      <c r="L41" s="45">
        <v>6</v>
      </c>
      <c r="M41" s="46">
        <v>0</v>
      </c>
      <c r="N41" s="45">
        <v>3</v>
      </c>
      <c r="O41" s="46">
        <v>0</v>
      </c>
    </row>
    <row r="42" spans="1:15" s="25" customFormat="1" ht="15" customHeight="1">
      <c r="A42" s="67" t="s">
        <v>44</v>
      </c>
      <c r="B42" s="43" t="s">
        <v>45</v>
      </c>
      <c r="C42" s="44">
        <v>536</v>
      </c>
      <c r="D42" s="96">
        <v>289.2</v>
      </c>
      <c r="E42" s="14" t="s">
        <v>16</v>
      </c>
      <c r="F42" s="45">
        <v>11</v>
      </c>
      <c r="G42" s="46">
        <v>0</v>
      </c>
      <c r="H42" s="45">
        <v>8</v>
      </c>
      <c r="I42" s="46">
        <v>0</v>
      </c>
      <c r="J42" s="45">
        <v>2</v>
      </c>
      <c r="K42" s="46">
        <v>0</v>
      </c>
      <c r="L42" s="45">
        <v>10</v>
      </c>
      <c r="M42" s="46">
        <v>0</v>
      </c>
      <c r="N42" s="45">
        <v>7</v>
      </c>
      <c r="O42" s="46">
        <v>0</v>
      </c>
    </row>
    <row r="43" spans="1:15" s="25" customFormat="1" ht="15" customHeight="1">
      <c r="A43" s="66" t="str">
        <f t="shared" ref="A43:B44" si="6">A42</f>
        <v>14-BB-030</v>
      </c>
      <c r="B43" s="37" t="str">
        <f t="shared" si="6"/>
        <v>Williams BW</v>
      </c>
      <c r="C43" s="44">
        <v>535</v>
      </c>
      <c r="D43" s="96">
        <v>289.2</v>
      </c>
      <c r="E43" s="37" t="str">
        <f>E42</f>
        <v>5/15 - 6/20</v>
      </c>
      <c r="F43" s="45">
        <v>11</v>
      </c>
      <c r="G43" s="46">
        <v>0</v>
      </c>
      <c r="H43" s="45">
        <v>8</v>
      </c>
      <c r="I43" s="46">
        <v>0</v>
      </c>
      <c r="J43" s="45">
        <v>2</v>
      </c>
      <c r="K43" s="46">
        <v>0</v>
      </c>
      <c r="L43" s="45">
        <v>11</v>
      </c>
      <c r="M43" s="46">
        <v>0</v>
      </c>
      <c r="N43" s="45">
        <v>7</v>
      </c>
      <c r="O43" s="46">
        <v>0</v>
      </c>
    </row>
    <row r="44" spans="1:15" s="25" customFormat="1" ht="15" customHeight="1">
      <c r="A44" s="66" t="str">
        <f t="shared" si="6"/>
        <v>14-BB-030</v>
      </c>
      <c r="B44" s="37" t="str">
        <f t="shared" si="6"/>
        <v>Williams BW</v>
      </c>
      <c r="C44" s="47">
        <v>534</v>
      </c>
      <c r="D44" s="96">
        <v>289.2</v>
      </c>
      <c r="E44" s="37" t="str">
        <f>E43</f>
        <v>5/15 - 6/20</v>
      </c>
      <c r="F44" s="45">
        <v>11</v>
      </c>
      <c r="G44" s="46">
        <v>0</v>
      </c>
      <c r="H44" s="45">
        <v>8</v>
      </c>
      <c r="I44" s="46">
        <v>0</v>
      </c>
      <c r="J44" s="45">
        <v>2</v>
      </c>
      <c r="K44" s="46">
        <v>0</v>
      </c>
      <c r="L44" s="45">
        <v>11</v>
      </c>
      <c r="M44" s="46">
        <v>0</v>
      </c>
      <c r="N44" s="45">
        <v>7</v>
      </c>
      <c r="O44" s="46">
        <v>0</v>
      </c>
    </row>
    <row r="45" spans="1:15" s="25" customFormat="1" ht="15" customHeight="1">
      <c r="A45" s="67" t="s">
        <v>46</v>
      </c>
      <c r="B45" s="43" t="s">
        <v>38</v>
      </c>
      <c r="C45" s="47">
        <v>522</v>
      </c>
      <c r="D45" s="96">
        <v>289</v>
      </c>
      <c r="E45" s="14" t="s">
        <v>16</v>
      </c>
      <c r="F45" s="45">
        <v>8</v>
      </c>
      <c r="G45" s="46">
        <v>0</v>
      </c>
      <c r="H45" s="45">
        <v>7</v>
      </c>
      <c r="I45" s="46">
        <v>0</v>
      </c>
      <c r="J45" s="45">
        <v>0</v>
      </c>
      <c r="K45" s="46">
        <v>0</v>
      </c>
      <c r="L45" s="45">
        <v>8</v>
      </c>
      <c r="M45" s="46">
        <v>0</v>
      </c>
      <c r="N45" s="45">
        <v>6</v>
      </c>
      <c r="O45" s="46">
        <v>0</v>
      </c>
    </row>
    <row r="46" spans="1:15" ht="15">
      <c r="A46" s="67" t="s">
        <v>47</v>
      </c>
      <c r="B46" s="43" t="s">
        <v>48</v>
      </c>
      <c r="C46" s="48">
        <v>186</v>
      </c>
      <c r="D46" s="97">
        <v>217.3</v>
      </c>
      <c r="E46" s="14" t="s">
        <v>16</v>
      </c>
      <c r="F46" s="45">
        <v>0</v>
      </c>
      <c r="G46" s="46">
        <v>0</v>
      </c>
      <c r="H46" s="45">
        <v>0</v>
      </c>
      <c r="I46" s="46">
        <v>0</v>
      </c>
      <c r="J46" s="45">
        <v>0</v>
      </c>
      <c r="K46" s="46">
        <v>0</v>
      </c>
      <c r="L46" s="45">
        <v>0</v>
      </c>
      <c r="M46" s="46">
        <v>0</v>
      </c>
      <c r="N46" s="45">
        <v>0</v>
      </c>
      <c r="O46" s="46">
        <v>0</v>
      </c>
    </row>
    <row r="47" spans="1:15" ht="15">
      <c r="A47" s="66" t="str">
        <f t="shared" ref="A47:B47" si="7">A46</f>
        <v>14-VB-039</v>
      </c>
      <c r="B47" s="37" t="str">
        <f t="shared" si="7"/>
        <v>Retreat Meadows</v>
      </c>
      <c r="C47" s="50">
        <v>185</v>
      </c>
      <c r="D47" s="96">
        <v>217.3</v>
      </c>
      <c r="E47" s="37" t="str">
        <f>E46</f>
        <v>5/15 - 6/20</v>
      </c>
      <c r="F47" s="45">
        <v>0</v>
      </c>
      <c r="G47" s="46">
        <v>0</v>
      </c>
      <c r="H47" s="45">
        <v>0</v>
      </c>
      <c r="I47" s="46">
        <v>0</v>
      </c>
      <c r="J47" s="45">
        <v>0</v>
      </c>
      <c r="K47" s="46">
        <v>0</v>
      </c>
      <c r="L47" s="45">
        <v>0</v>
      </c>
      <c r="M47" s="46">
        <v>0</v>
      </c>
      <c r="N47" s="45">
        <v>0</v>
      </c>
      <c r="O47" s="46">
        <v>0</v>
      </c>
    </row>
    <row r="48" spans="1:15" ht="15">
      <c r="A48" s="67" t="s">
        <v>49</v>
      </c>
      <c r="B48" s="43" t="s">
        <v>38</v>
      </c>
      <c r="C48" s="50">
        <v>120</v>
      </c>
      <c r="D48" s="97">
        <v>218</v>
      </c>
      <c r="E48" s="14" t="s">
        <v>16</v>
      </c>
      <c r="F48" s="45">
        <v>1</v>
      </c>
      <c r="G48" s="46">
        <v>0</v>
      </c>
      <c r="H48" s="45">
        <v>5</v>
      </c>
      <c r="I48" s="46">
        <v>0</v>
      </c>
      <c r="J48" s="45">
        <v>1</v>
      </c>
      <c r="K48" s="46">
        <v>0</v>
      </c>
      <c r="L48" s="45">
        <v>4</v>
      </c>
      <c r="M48" s="46">
        <v>0</v>
      </c>
      <c r="N48" s="45">
        <v>5</v>
      </c>
      <c r="O48" s="46">
        <v>0</v>
      </c>
    </row>
    <row r="49" spans="1:15" ht="15">
      <c r="A49" s="68" t="s">
        <v>50</v>
      </c>
      <c r="B49" s="69" t="s">
        <v>38</v>
      </c>
      <c r="C49" s="70">
        <v>81</v>
      </c>
      <c r="D49" s="98">
        <v>216.8</v>
      </c>
      <c r="E49" s="74" t="s">
        <v>16</v>
      </c>
      <c r="F49" s="52">
        <v>0</v>
      </c>
      <c r="G49" s="53">
        <v>0</v>
      </c>
      <c r="H49" s="52">
        <v>0</v>
      </c>
      <c r="I49" s="53">
        <v>0</v>
      </c>
      <c r="J49" s="52">
        <v>0</v>
      </c>
      <c r="K49" s="53">
        <v>0</v>
      </c>
      <c r="L49" s="52">
        <v>0</v>
      </c>
      <c r="M49" s="53">
        <v>0</v>
      </c>
      <c r="N49" s="52">
        <v>0</v>
      </c>
      <c r="O49" s="53">
        <v>0</v>
      </c>
    </row>
    <row r="50" spans="1:15" ht="15">
      <c r="F50" s="45"/>
      <c r="G50" s="46"/>
      <c r="H50" s="45"/>
      <c r="I50" s="46"/>
      <c r="J50" s="45"/>
      <c r="K50" s="46"/>
      <c r="L50" s="45"/>
      <c r="M50" s="46"/>
      <c r="N50" s="45"/>
      <c r="O50" s="46"/>
    </row>
    <row r="51" spans="1:15">
      <c r="A51" s="24" t="s">
        <v>52</v>
      </c>
      <c r="B51" s="91" t="s">
        <v>101</v>
      </c>
      <c r="C51" s="92"/>
      <c r="D51" s="93"/>
      <c r="E51" s="94"/>
      <c r="F51" s="102">
        <v>1992</v>
      </c>
      <c r="G51" s="103"/>
      <c r="H51" s="102">
        <v>1994</v>
      </c>
      <c r="I51" s="103"/>
      <c r="J51" s="102">
        <v>1989</v>
      </c>
      <c r="K51" s="103"/>
      <c r="L51" s="102">
        <v>2007</v>
      </c>
      <c r="M51" s="103"/>
      <c r="N51" s="102">
        <v>1990</v>
      </c>
      <c r="O51" s="103"/>
    </row>
    <row r="52" spans="1:15" ht="51">
      <c r="A52" s="55" t="s">
        <v>25</v>
      </c>
      <c r="B52" s="56" t="s">
        <v>26</v>
      </c>
      <c r="C52" s="57" t="s">
        <v>27</v>
      </c>
      <c r="D52" s="85" t="s">
        <v>98</v>
      </c>
      <c r="E52" s="58" t="s">
        <v>28</v>
      </c>
      <c r="F52" s="31" t="s">
        <v>105</v>
      </c>
      <c r="G52" s="30" t="s">
        <v>30</v>
      </c>
      <c r="H52" s="31" t="s">
        <v>105</v>
      </c>
      <c r="I52" s="30" t="s">
        <v>30</v>
      </c>
      <c r="J52" s="31" t="s">
        <v>105</v>
      </c>
      <c r="K52" s="30" t="s">
        <v>30</v>
      </c>
      <c r="L52" s="31" t="s">
        <v>105</v>
      </c>
      <c r="M52" s="30" t="s">
        <v>30</v>
      </c>
      <c r="N52" s="31" t="s">
        <v>105</v>
      </c>
      <c r="O52" s="30" t="s">
        <v>30</v>
      </c>
    </row>
    <row r="53" spans="1:15" ht="15">
      <c r="A53" s="59" t="s">
        <v>53</v>
      </c>
      <c r="B53" s="60" t="s">
        <v>54</v>
      </c>
      <c r="C53" s="75">
        <v>770</v>
      </c>
      <c r="D53" s="99">
        <v>306.3</v>
      </c>
      <c r="E53" s="73" t="s">
        <v>19</v>
      </c>
      <c r="F53" s="64">
        <v>22</v>
      </c>
      <c r="G53" s="65">
        <v>0</v>
      </c>
      <c r="H53" s="64">
        <v>16</v>
      </c>
      <c r="I53" s="65">
        <v>0</v>
      </c>
      <c r="J53" s="64">
        <v>17</v>
      </c>
      <c r="K53" s="65">
        <v>0</v>
      </c>
      <c r="L53" s="64">
        <v>16</v>
      </c>
      <c r="M53" s="65">
        <v>0</v>
      </c>
      <c r="N53" s="64">
        <v>15</v>
      </c>
      <c r="O53" s="65">
        <v>0</v>
      </c>
    </row>
    <row r="54" spans="1:15" ht="15">
      <c r="A54" s="67" t="s">
        <v>55</v>
      </c>
      <c r="B54" s="43" t="s">
        <v>56</v>
      </c>
      <c r="C54" s="47">
        <v>750</v>
      </c>
      <c r="D54" s="97">
        <v>301.7</v>
      </c>
      <c r="E54" s="18" t="s">
        <v>19</v>
      </c>
      <c r="F54" s="45">
        <v>21</v>
      </c>
      <c r="G54" s="46">
        <v>0</v>
      </c>
      <c r="H54" s="45">
        <v>12</v>
      </c>
      <c r="I54" s="46">
        <v>0</v>
      </c>
      <c r="J54" s="45">
        <v>16</v>
      </c>
      <c r="K54" s="46">
        <v>0</v>
      </c>
      <c r="L54" s="45">
        <v>14</v>
      </c>
      <c r="M54" s="46">
        <v>0</v>
      </c>
      <c r="N54" s="45">
        <v>12</v>
      </c>
      <c r="O54" s="46">
        <v>0</v>
      </c>
    </row>
    <row r="55" spans="1:15" ht="15">
      <c r="A55" s="66" t="str">
        <f t="shared" ref="A55:B56" si="8">A54</f>
        <v>15-WI-005</v>
      </c>
      <c r="B55" s="37" t="str">
        <f t="shared" si="8"/>
        <v>Hart Island</v>
      </c>
      <c r="C55" s="44">
        <v>749</v>
      </c>
      <c r="D55" s="96">
        <v>301.7</v>
      </c>
      <c r="E55" s="37" t="str">
        <f>E54</f>
        <v>5/15 - 6/5</v>
      </c>
      <c r="F55" s="45">
        <v>22</v>
      </c>
      <c r="G55" s="46">
        <v>0</v>
      </c>
      <c r="H55" s="45">
        <v>12</v>
      </c>
      <c r="I55" s="46">
        <v>0</v>
      </c>
      <c r="J55" s="45">
        <v>16</v>
      </c>
      <c r="K55" s="46">
        <v>0</v>
      </c>
      <c r="L55" s="45">
        <v>14</v>
      </c>
      <c r="M55" s="46">
        <v>0</v>
      </c>
      <c r="N55" s="45">
        <v>12</v>
      </c>
      <c r="O55" s="46">
        <v>0</v>
      </c>
    </row>
    <row r="56" spans="1:15" ht="15">
      <c r="A56" s="66" t="str">
        <f t="shared" si="8"/>
        <v>15-WI-005</v>
      </c>
      <c r="B56" s="37" t="str">
        <f t="shared" si="8"/>
        <v>Hart Island</v>
      </c>
      <c r="C56" s="44">
        <v>748</v>
      </c>
      <c r="D56" s="96">
        <v>301.7</v>
      </c>
      <c r="E56" s="37" t="str">
        <f>E55</f>
        <v>5/15 - 6/5</v>
      </c>
      <c r="F56" s="45">
        <v>22</v>
      </c>
      <c r="G56" s="46">
        <v>0</v>
      </c>
      <c r="H56" s="45">
        <v>13</v>
      </c>
      <c r="I56" s="46">
        <v>0</v>
      </c>
      <c r="J56" s="45">
        <v>17</v>
      </c>
      <c r="K56" s="46">
        <v>0</v>
      </c>
      <c r="L56" s="45">
        <v>14</v>
      </c>
      <c r="M56" s="46">
        <v>0</v>
      </c>
      <c r="N56" s="45">
        <v>12</v>
      </c>
      <c r="O56" s="46">
        <v>0</v>
      </c>
    </row>
    <row r="57" spans="1:15" ht="15">
      <c r="A57" s="67" t="s">
        <v>57</v>
      </c>
      <c r="B57" s="43" t="s">
        <v>54</v>
      </c>
      <c r="C57" s="47">
        <v>714</v>
      </c>
      <c r="D57" s="97">
        <v>293.7</v>
      </c>
      <c r="E57" s="18" t="s">
        <v>19</v>
      </c>
      <c r="F57" s="45">
        <v>0</v>
      </c>
      <c r="G57" s="46">
        <v>0</v>
      </c>
      <c r="H57" s="45">
        <v>0</v>
      </c>
      <c r="I57" s="46">
        <v>0</v>
      </c>
      <c r="J57" s="45">
        <v>0</v>
      </c>
      <c r="K57" s="46">
        <v>0</v>
      </c>
      <c r="L57" s="45">
        <v>0</v>
      </c>
      <c r="M57" s="46">
        <v>0</v>
      </c>
      <c r="N57" s="45">
        <v>0</v>
      </c>
      <c r="O57" s="46">
        <v>0</v>
      </c>
    </row>
    <row r="58" spans="1:15" ht="15">
      <c r="A58" s="66" t="str">
        <f t="shared" ref="A58:B58" si="9">A57</f>
        <v>15-WI-006</v>
      </c>
      <c r="B58" s="37" t="str">
        <f t="shared" si="9"/>
        <v>Fallfish nest</v>
      </c>
      <c r="C58" s="44">
        <v>713</v>
      </c>
      <c r="D58" s="96">
        <v>293.7</v>
      </c>
      <c r="E58" s="37" t="str">
        <f>E57</f>
        <v>5/15 - 6/5</v>
      </c>
      <c r="F58" s="45">
        <v>9</v>
      </c>
      <c r="G58" s="46">
        <v>0</v>
      </c>
      <c r="H58" s="45">
        <v>1</v>
      </c>
      <c r="I58" s="46">
        <v>0</v>
      </c>
      <c r="J58" s="45">
        <v>0</v>
      </c>
      <c r="K58" s="46">
        <v>0</v>
      </c>
      <c r="L58" s="45">
        <v>0</v>
      </c>
      <c r="M58" s="46">
        <v>0</v>
      </c>
      <c r="N58" s="45">
        <v>0</v>
      </c>
      <c r="O58" s="46">
        <v>0</v>
      </c>
    </row>
    <row r="59" spans="1:15" ht="15">
      <c r="A59" s="67" t="s">
        <v>58</v>
      </c>
      <c r="B59" s="43" t="s">
        <v>59</v>
      </c>
      <c r="C59" s="44">
        <v>709</v>
      </c>
      <c r="D59" s="97">
        <v>292.3</v>
      </c>
      <c r="E59" s="18" t="s">
        <v>19</v>
      </c>
      <c r="F59" s="45">
        <v>0</v>
      </c>
      <c r="G59" s="46">
        <v>0</v>
      </c>
      <c r="H59" s="45">
        <v>0</v>
      </c>
      <c r="I59" s="46">
        <v>0</v>
      </c>
      <c r="J59" s="45">
        <v>0</v>
      </c>
      <c r="K59" s="46">
        <v>0</v>
      </c>
      <c r="L59" s="45">
        <v>0</v>
      </c>
      <c r="M59" s="46">
        <v>0</v>
      </c>
      <c r="N59" s="45">
        <v>0</v>
      </c>
      <c r="O59" s="46">
        <v>0</v>
      </c>
    </row>
    <row r="60" spans="1:15" ht="15">
      <c r="A60" s="66" t="str">
        <f t="shared" ref="A60:B64" si="10">A59</f>
        <v>15-WI-007</v>
      </c>
      <c r="B60" s="37" t="str">
        <f t="shared" si="10"/>
        <v>Chase Island</v>
      </c>
      <c r="C60" s="44">
        <v>708</v>
      </c>
      <c r="D60" s="97">
        <v>292.3</v>
      </c>
      <c r="E60" s="37" t="str">
        <f t="shared" ref="E60:E64" si="11">E59</f>
        <v>5/15 - 6/5</v>
      </c>
      <c r="F60" s="45">
        <v>2</v>
      </c>
      <c r="G60" s="46">
        <v>0</v>
      </c>
      <c r="H60" s="45">
        <v>0</v>
      </c>
      <c r="I60" s="46">
        <v>0</v>
      </c>
      <c r="J60" s="45">
        <v>0</v>
      </c>
      <c r="K60" s="46">
        <v>0</v>
      </c>
      <c r="L60" s="45">
        <v>0</v>
      </c>
      <c r="M60" s="46">
        <v>0</v>
      </c>
      <c r="N60" s="45">
        <v>0</v>
      </c>
      <c r="O60" s="46">
        <v>0</v>
      </c>
    </row>
    <row r="61" spans="1:15" ht="15">
      <c r="A61" s="66" t="str">
        <f t="shared" si="10"/>
        <v>15-WI-007</v>
      </c>
      <c r="B61" s="37" t="str">
        <f t="shared" si="10"/>
        <v>Chase Island</v>
      </c>
      <c r="C61" s="44">
        <v>707</v>
      </c>
      <c r="D61" s="97">
        <v>292.3</v>
      </c>
      <c r="E61" s="37" t="str">
        <f t="shared" si="11"/>
        <v>5/15 - 6/5</v>
      </c>
      <c r="F61" s="45">
        <v>9</v>
      </c>
      <c r="G61" s="46">
        <v>0</v>
      </c>
      <c r="H61" s="45">
        <v>1</v>
      </c>
      <c r="I61" s="46">
        <v>0</v>
      </c>
      <c r="J61" s="45">
        <v>0</v>
      </c>
      <c r="K61" s="46">
        <v>0</v>
      </c>
      <c r="L61" s="45">
        <v>0</v>
      </c>
      <c r="M61" s="46">
        <v>0</v>
      </c>
      <c r="N61" s="45">
        <v>0</v>
      </c>
      <c r="O61" s="46">
        <v>0</v>
      </c>
    </row>
    <row r="62" spans="1:15" ht="15">
      <c r="A62" s="66" t="str">
        <f t="shared" si="10"/>
        <v>15-WI-007</v>
      </c>
      <c r="B62" s="37" t="str">
        <f t="shared" si="10"/>
        <v>Chase Island</v>
      </c>
      <c r="C62" s="47">
        <v>706</v>
      </c>
      <c r="D62" s="97">
        <v>292.3</v>
      </c>
      <c r="E62" s="37" t="str">
        <f t="shared" si="11"/>
        <v>5/15 - 6/5</v>
      </c>
      <c r="F62" s="45">
        <v>11</v>
      </c>
      <c r="G62" s="46">
        <v>0</v>
      </c>
      <c r="H62" s="45">
        <v>2</v>
      </c>
      <c r="I62" s="46">
        <v>0</v>
      </c>
      <c r="J62" s="45">
        <v>2</v>
      </c>
      <c r="K62" s="46">
        <v>0</v>
      </c>
      <c r="L62" s="45">
        <v>1</v>
      </c>
      <c r="M62" s="46">
        <v>0</v>
      </c>
      <c r="N62" s="45">
        <v>1</v>
      </c>
      <c r="O62" s="46">
        <v>0</v>
      </c>
    </row>
    <row r="63" spans="1:15" ht="15">
      <c r="A63" s="66" t="str">
        <f t="shared" si="10"/>
        <v>15-WI-007</v>
      </c>
      <c r="B63" s="37" t="str">
        <f t="shared" si="10"/>
        <v>Chase Island</v>
      </c>
      <c r="C63" s="44">
        <v>705</v>
      </c>
      <c r="D63" s="97">
        <v>292.3</v>
      </c>
      <c r="E63" s="37" t="str">
        <f t="shared" si="11"/>
        <v>5/15 - 6/5</v>
      </c>
      <c r="F63" s="45">
        <v>11</v>
      </c>
      <c r="G63" s="46">
        <v>0</v>
      </c>
      <c r="H63" s="45">
        <v>2</v>
      </c>
      <c r="I63" s="46">
        <v>0</v>
      </c>
      <c r="J63" s="45">
        <v>2</v>
      </c>
      <c r="K63" s="46">
        <v>0</v>
      </c>
      <c r="L63" s="45">
        <v>2</v>
      </c>
      <c r="M63" s="46">
        <v>0</v>
      </c>
      <c r="N63" s="45">
        <v>1</v>
      </c>
      <c r="O63" s="46">
        <v>0</v>
      </c>
    </row>
    <row r="64" spans="1:15" ht="15">
      <c r="A64" s="66" t="str">
        <f t="shared" si="10"/>
        <v>15-WI-007</v>
      </c>
      <c r="B64" s="37" t="str">
        <f t="shared" si="10"/>
        <v>Chase Island</v>
      </c>
      <c r="C64" s="44">
        <v>704</v>
      </c>
      <c r="D64" s="97">
        <v>292.3</v>
      </c>
      <c r="E64" s="37" t="str">
        <f t="shared" si="11"/>
        <v>5/15 - 6/5</v>
      </c>
      <c r="F64" s="45">
        <v>11</v>
      </c>
      <c r="G64" s="46">
        <v>0</v>
      </c>
      <c r="H64" s="45">
        <v>2</v>
      </c>
      <c r="I64" s="46">
        <v>0</v>
      </c>
      <c r="J64" s="45">
        <v>2</v>
      </c>
      <c r="K64" s="46">
        <v>0</v>
      </c>
      <c r="L64" s="45">
        <v>3</v>
      </c>
      <c r="M64" s="46">
        <v>0</v>
      </c>
      <c r="N64" s="45">
        <v>1</v>
      </c>
      <c r="O64" s="46">
        <v>0</v>
      </c>
    </row>
    <row r="65" spans="1:15" ht="15">
      <c r="A65" s="67" t="s">
        <v>60</v>
      </c>
      <c r="B65" s="51" t="s">
        <v>61</v>
      </c>
      <c r="C65" s="47">
        <v>596</v>
      </c>
      <c r="D65" s="97">
        <v>287.89999999999998</v>
      </c>
      <c r="E65" s="18" t="s">
        <v>62</v>
      </c>
      <c r="F65" s="45">
        <v>0</v>
      </c>
      <c r="G65" s="46">
        <v>0</v>
      </c>
      <c r="H65" s="45">
        <v>0</v>
      </c>
      <c r="I65" s="46">
        <v>0</v>
      </c>
      <c r="J65" s="45">
        <v>0</v>
      </c>
      <c r="K65" s="46">
        <v>0</v>
      </c>
      <c r="L65" s="45">
        <v>0</v>
      </c>
      <c r="M65" s="46">
        <v>0</v>
      </c>
      <c r="N65" s="45">
        <v>0</v>
      </c>
      <c r="O65" s="46">
        <v>0</v>
      </c>
    </row>
    <row r="66" spans="1:15" ht="15">
      <c r="A66" s="67" t="s">
        <v>63</v>
      </c>
      <c r="B66" s="51" t="s">
        <v>64</v>
      </c>
      <c r="C66" s="47">
        <v>571</v>
      </c>
      <c r="D66" s="97">
        <v>287.60000000000002</v>
      </c>
      <c r="E66" s="18" t="s">
        <v>62</v>
      </c>
      <c r="F66" s="45">
        <v>0</v>
      </c>
      <c r="G66" s="46">
        <v>0</v>
      </c>
      <c r="H66" s="45">
        <v>0</v>
      </c>
      <c r="I66" s="46">
        <v>0</v>
      </c>
      <c r="J66" s="45">
        <v>0</v>
      </c>
      <c r="K66" s="46">
        <v>0</v>
      </c>
      <c r="L66" s="45">
        <v>0</v>
      </c>
      <c r="M66" s="46">
        <v>0</v>
      </c>
      <c r="N66" s="45">
        <v>0</v>
      </c>
      <c r="O66" s="46">
        <v>0</v>
      </c>
    </row>
    <row r="67" spans="1:15" ht="15">
      <c r="A67" s="67" t="s">
        <v>65</v>
      </c>
      <c r="B67" s="51" t="s">
        <v>66</v>
      </c>
      <c r="C67" s="47">
        <v>534</v>
      </c>
      <c r="D67" s="97">
        <v>286.89999999999998</v>
      </c>
      <c r="E67" s="18" t="s">
        <v>62</v>
      </c>
      <c r="F67" s="45">
        <v>0</v>
      </c>
      <c r="G67" s="46">
        <v>0</v>
      </c>
      <c r="H67" s="45">
        <v>0</v>
      </c>
      <c r="I67" s="46">
        <v>0</v>
      </c>
      <c r="J67" s="45">
        <v>0</v>
      </c>
      <c r="K67" s="46">
        <v>0</v>
      </c>
      <c r="L67" s="45">
        <v>0</v>
      </c>
      <c r="M67" s="46">
        <v>0</v>
      </c>
      <c r="N67" s="45">
        <v>0</v>
      </c>
      <c r="O67" s="46">
        <v>0</v>
      </c>
    </row>
    <row r="68" spans="1:15" ht="15">
      <c r="A68" s="67" t="s">
        <v>67</v>
      </c>
      <c r="B68" s="43" t="s">
        <v>68</v>
      </c>
      <c r="C68" s="50">
        <v>497</v>
      </c>
      <c r="D68" s="97">
        <v>222.4</v>
      </c>
      <c r="E68" s="18" t="s">
        <v>62</v>
      </c>
      <c r="F68" s="45">
        <v>0</v>
      </c>
      <c r="G68" s="46">
        <v>0</v>
      </c>
      <c r="H68" s="45">
        <v>0</v>
      </c>
      <c r="I68" s="46">
        <v>0</v>
      </c>
      <c r="J68" s="45">
        <v>0</v>
      </c>
      <c r="K68" s="46">
        <v>0</v>
      </c>
      <c r="L68" s="45">
        <v>0</v>
      </c>
      <c r="M68" s="46">
        <v>0</v>
      </c>
      <c r="N68" s="45">
        <v>0</v>
      </c>
      <c r="O68" s="46">
        <v>0</v>
      </c>
    </row>
    <row r="69" spans="1:15" ht="15">
      <c r="A69" s="67" t="s">
        <v>69</v>
      </c>
      <c r="B69" s="43" t="s">
        <v>70</v>
      </c>
      <c r="C69" s="50">
        <v>436</v>
      </c>
      <c r="D69" s="97">
        <v>217.3</v>
      </c>
      <c r="E69" s="18" t="s">
        <v>62</v>
      </c>
      <c r="F69" s="45">
        <v>0</v>
      </c>
      <c r="G69" s="46">
        <v>0</v>
      </c>
      <c r="H69" s="45">
        <v>0</v>
      </c>
      <c r="I69" s="46">
        <v>0</v>
      </c>
      <c r="J69" s="45">
        <v>0</v>
      </c>
      <c r="K69" s="46">
        <v>0</v>
      </c>
      <c r="L69" s="45">
        <v>0</v>
      </c>
      <c r="M69" s="46">
        <v>0</v>
      </c>
      <c r="N69" s="45">
        <v>0</v>
      </c>
      <c r="O69" s="46">
        <v>0</v>
      </c>
    </row>
    <row r="70" spans="1:15" ht="15">
      <c r="A70" s="68" t="s">
        <v>71</v>
      </c>
      <c r="B70" s="69" t="s">
        <v>72</v>
      </c>
      <c r="C70" s="70" t="s">
        <v>73</v>
      </c>
      <c r="D70" s="98">
        <v>181.2</v>
      </c>
      <c r="E70" s="77" t="s">
        <v>62</v>
      </c>
      <c r="F70" s="52">
        <v>3</v>
      </c>
      <c r="G70" s="53">
        <v>0</v>
      </c>
      <c r="H70" s="52">
        <v>0</v>
      </c>
      <c r="I70" s="53">
        <v>0</v>
      </c>
      <c r="J70" s="52">
        <v>1</v>
      </c>
      <c r="K70" s="53">
        <v>0</v>
      </c>
      <c r="L70" s="52">
        <v>1</v>
      </c>
      <c r="M70" s="53">
        <v>0</v>
      </c>
      <c r="N70" s="52">
        <v>0</v>
      </c>
      <c r="O70" s="53">
        <v>0</v>
      </c>
    </row>
    <row r="71" spans="1:15" ht="15">
      <c r="F71" s="45"/>
      <c r="G71" s="46"/>
      <c r="H71" s="45"/>
      <c r="I71" s="46"/>
      <c r="J71" s="45"/>
      <c r="K71" s="46"/>
      <c r="L71" s="45"/>
      <c r="M71" s="46"/>
      <c r="N71" s="45"/>
      <c r="O71" s="46"/>
    </row>
    <row r="72" spans="1:15">
      <c r="A72" s="24" t="s">
        <v>74</v>
      </c>
      <c r="B72" s="91" t="s">
        <v>101</v>
      </c>
      <c r="C72" s="92"/>
      <c r="D72" s="93"/>
      <c r="E72" s="94"/>
      <c r="F72" s="102">
        <v>1992</v>
      </c>
      <c r="G72" s="103"/>
      <c r="H72" s="102">
        <v>1994</v>
      </c>
      <c r="I72" s="103"/>
      <c r="J72" s="102">
        <v>1989</v>
      </c>
      <c r="K72" s="103"/>
      <c r="L72" s="102">
        <v>2007</v>
      </c>
      <c r="M72" s="103"/>
      <c r="N72" s="102">
        <v>1990</v>
      </c>
      <c r="O72" s="103"/>
    </row>
    <row r="73" spans="1:15" ht="51">
      <c r="A73" s="55" t="s">
        <v>25</v>
      </c>
      <c r="B73" s="56" t="s">
        <v>26</v>
      </c>
      <c r="C73" s="57" t="s">
        <v>27</v>
      </c>
      <c r="D73" s="85" t="s">
        <v>98</v>
      </c>
      <c r="E73" s="58" t="s">
        <v>28</v>
      </c>
      <c r="F73" s="31" t="s">
        <v>105</v>
      </c>
      <c r="G73" s="30" t="s">
        <v>30</v>
      </c>
      <c r="H73" s="31" t="s">
        <v>105</v>
      </c>
      <c r="I73" s="30" t="s">
        <v>30</v>
      </c>
      <c r="J73" s="31" t="s">
        <v>105</v>
      </c>
      <c r="K73" s="30" t="s">
        <v>30</v>
      </c>
      <c r="L73" s="31" t="s">
        <v>105</v>
      </c>
      <c r="M73" s="30" t="s">
        <v>30</v>
      </c>
      <c r="N73" s="31" t="s">
        <v>105</v>
      </c>
      <c r="O73" s="30" t="s">
        <v>30</v>
      </c>
    </row>
    <row r="74" spans="1:15" ht="15">
      <c r="A74" s="59" t="s">
        <v>75</v>
      </c>
      <c r="B74" s="78" t="s">
        <v>76</v>
      </c>
      <c r="C74" s="75">
        <v>1150</v>
      </c>
      <c r="D74" s="95">
        <v>383.5</v>
      </c>
      <c r="E74" s="79" t="s">
        <v>22</v>
      </c>
      <c r="F74" s="64">
        <v>32</v>
      </c>
      <c r="G74" s="65">
        <v>0</v>
      </c>
      <c r="H74" s="64">
        <v>14</v>
      </c>
      <c r="I74" s="65">
        <v>0</v>
      </c>
      <c r="J74" s="64">
        <v>6</v>
      </c>
      <c r="K74" s="65">
        <v>0</v>
      </c>
      <c r="L74" s="64">
        <v>12</v>
      </c>
      <c r="M74" s="65">
        <v>0</v>
      </c>
      <c r="N74" s="64">
        <v>15</v>
      </c>
      <c r="O74" s="65">
        <v>0</v>
      </c>
    </row>
    <row r="75" spans="1:15" ht="15">
      <c r="A75" s="67" t="s">
        <v>77</v>
      </c>
      <c r="B75" s="51" t="s">
        <v>78</v>
      </c>
      <c r="C75" s="47">
        <v>955</v>
      </c>
      <c r="D75" s="96">
        <v>380.2</v>
      </c>
      <c r="E75" s="29" t="s">
        <v>22</v>
      </c>
      <c r="F75" s="45">
        <v>3</v>
      </c>
      <c r="G75" s="46">
        <v>0</v>
      </c>
      <c r="H75" s="45">
        <v>0</v>
      </c>
      <c r="I75" s="46">
        <v>0</v>
      </c>
      <c r="J75" s="45">
        <v>1</v>
      </c>
      <c r="K75" s="46">
        <v>0</v>
      </c>
      <c r="L75" s="45">
        <v>0</v>
      </c>
      <c r="M75" s="46">
        <v>0</v>
      </c>
      <c r="N75" s="45">
        <v>0</v>
      </c>
      <c r="O75" s="46">
        <v>0</v>
      </c>
    </row>
    <row r="76" spans="1:15" ht="15">
      <c r="A76" s="67" t="s">
        <v>79</v>
      </c>
      <c r="B76" s="51" t="s">
        <v>80</v>
      </c>
      <c r="C76" s="44">
        <v>900</v>
      </c>
      <c r="D76" s="96">
        <v>381.9</v>
      </c>
      <c r="E76" s="29" t="s">
        <v>22</v>
      </c>
      <c r="F76" s="45">
        <v>4</v>
      </c>
      <c r="G76" s="46">
        <v>0</v>
      </c>
      <c r="H76" s="45">
        <v>7</v>
      </c>
      <c r="I76" s="46">
        <v>0</v>
      </c>
      <c r="J76" s="45">
        <v>4</v>
      </c>
      <c r="K76" s="46">
        <v>0</v>
      </c>
      <c r="L76" s="45">
        <v>7</v>
      </c>
      <c r="M76" s="46">
        <v>1</v>
      </c>
      <c r="N76" s="45">
        <v>3</v>
      </c>
      <c r="O76" s="46">
        <v>0</v>
      </c>
    </row>
    <row r="77" spans="1:15" ht="15">
      <c r="A77" s="66" t="str">
        <f t="shared" ref="A77:B77" si="12">A76</f>
        <v>14-WT-074</v>
      </c>
      <c r="B77" s="37" t="str">
        <f t="shared" si="12"/>
        <v>Mink Brook</v>
      </c>
      <c r="C77" s="47">
        <v>899</v>
      </c>
      <c r="D77" s="96">
        <v>381.9</v>
      </c>
      <c r="E77" s="37" t="str">
        <f>E76</f>
        <v>5/20 - 6/20</v>
      </c>
      <c r="F77" s="45">
        <v>4</v>
      </c>
      <c r="G77" s="46">
        <v>0</v>
      </c>
      <c r="H77" s="45">
        <v>7</v>
      </c>
      <c r="I77" s="46">
        <v>0</v>
      </c>
      <c r="J77" s="45">
        <v>4</v>
      </c>
      <c r="K77" s="46">
        <v>0</v>
      </c>
      <c r="L77" s="45">
        <v>7</v>
      </c>
      <c r="M77" s="46">
        <v>1</v>
      </c>
      <c r="N77" s="45">
        <v>3</v>
      </c>
      <c r="O77" s="46">
        <v>0</v>
      </c>
    </row>
    <row r="78" spans="1:15" ht="15">
      <c r="A78" s="67" t="s">
        <v>81</v>
      </c>
      <c r="B78" s="43" t="s">
        <v>82</v>
      </c>
      <c r="C78" s="44">
        <v>807</v>
      </c>
      <c r="D78" s="96">
        <v>316</v>
      </c>
      <c r="E78" s="29" t="s">
        <v>22</v>
      </c>
      <c r="F78" s="45">
        <v>28</v>
      </c>
      <c r="G78" s="46">
        <v>0</v>
      </c>
      <c r="H78" s="45">
        <v>27</v>
      </c>
      <c r="I78" s="46">
        <v>0</v>
      </c>
      <c r="J78" s="45">
        <v>21</v>
      </c>
      <c r="K78" s="46">
        <v>0</v>
      </c>
      <c r="L78" s="45">
        <v>26</v>
      </c>
      <c r="M78" s="46">
        <v>0</v>
      </c>
      <c r="N78" s="45">
        <v>22</v>
      </c>
      <c r="O78" s="46">
        <v>0</v>
      </c>
    </row>
    <row r="79" spans="1:15" ht="15">
      <c r="A79" s="66" t="str">
        <f t="shared" ref="A79:B80" si="13">A78</f>
        <v>15-WI-003</v>
      </c>
      <c r="B79" s="37" t="str">
        <f t="shared" si="13"/>
        <v>Burnap's Island</v>
      </c>
      <c r="C79" s="47">
        <v>806</v>
      </c>
      <c r="D79" s="96">
        <v>316</v>
      </c>
      <c r="E79" s="37" t="str">
        <f>E78</f>
        <v>5/20 - 6/20</v>
      </c>
      <c r="F79" s="45">
        <v>30</v>
      </c>
      <c r="G79" s="46">
        <v>0</v>
      </c>
      <c r="H79" s="45">
        <v>28</v>
      </c>
      <c r="I79" s="46">
        <v>0</v>
      </c>
      <c r="J79" s="45">
        <v>23</v>
      </c>
      <c r="K79" s="46">
        <v>0</v>
      </c>
      <c r="L79" s="45">
        <v>27</v>
      </c>
      <c r="M79" s="46">
        <v>0</v>
      </c>
      <c r="N79" s="45">
        <v>25</v>
      </c>
      <c r="O79" s="46">
        <v>0</v>
      </c>
    </row>
    <row r="80" spans="1:15" ht="15">
      <c r="A80" s="66" t="str">
        <f t="shared" si="13"/>
        <v>15-WI-003</v>
      </c>
      <c r="B80" s="37" t="str">
        <f t="shared" si="13"/>
        <v>Burnap's Island</v>
      </c>
      <c r="C80" s="44">
        <v>805</v>
      </c>
      <c r="D80" s="96">
        <v>316</v>
      </c>
      <c r="E80" s="37" t="str">
        <f>E79</f>
        <v>5/20 - 6/20</v>
      </c>
      <c r="F80" s="45">
        <v>30</v>
      </c>
      <c r="G80" s="46">
        <v>0</v>
      </c>
      <c r="H80" s="45">
        <v>28</v>
      </c>
      <c r="I80" s="46">
        <v>0</v>
      </c>
      <c r="J80" s="45">
        <v>24</v>
      </c>
      <c r="K80" s="46">
        <v>0</v>
      </c>
      <c r="L80" s="45">
        <v>28</v>
      </c>
      <c r="M80" s="46">
        <v>0</v>
      </c>
      <c r="N80" s="45">
        <v>26</v>
      </c>
      <c r="O80" s="46">
        <v>0</v>
      </c>
    </row>
    <row r="81" spans="1:15" ht="15">
      <c r="A81" s="67" t="s">
        <v>53</v>
      </c>
      <c r="B81" s="43" t="s">
        <v>54</v>
      </c>
      <c r="C81" s="47">
        <v>770</v>
      </c>
      <c r="D81" s="96">
        <v>304.39999999999998</v>
      </c>
      <c r="E81" s="29" t="s">
        <v>22</v>
      </c>
      <c r="F81" s="45">
        <v>32</v>
      </c>
      <c r="G81" s="46">
        <v>0</v>
      </c>
      <c r="H81" s="45">
        <v>28</v>
      </c>
      <c r="I81" s="46">
        <v>0</v>
      </c>
      <c r="J81" s="45">
        <v>27</v>
      </c>
      <c r="K81" s="46">
        <v>0</v>
      </c>
      <c r="L81" s="45">
        <v>28</v>
      </c>
      <c r="M81" s="46">
        <v>0</v>
      </c>
      <c r="N81" s="45">
        <v>28</v>
      </c>
      <c r="O81" s="46">
        <v>0</v>
      </c>
    </row>
    <row r="82" spans="1:15" ht="15">
      <c r="A82" s="67" t="s">
        <v>55</v>
      </c>
      <c r="B82" s="43" t="s">
        <v>56</v>
      </c>
      <c r="C82" s="47">
        <v>750</v>
      </c>
      <c r="D82" s="96">
        <v>297.89999999999998</v>
      </c>
      <c r="E82" s="29" t="s">
        <v>22</v>
      </c>
      <c r="F82" s="45">
        <v>0</v>
      </c>
      <c r="G82" s="46">
        <v>0</v>
      </c>
      <c r="H82" s="45">
        <v>0</v>
      </c>
      <c r="I82" s="46">
        <v>0</v>
      </c>
      <c r="J82" s="45">
        <v>0</v>
      </c>
      <c r="K82" s="46">
        <v>0</v>
      </c>
      <c r="L82" s="45">
        <v>0</v>
      </c>
      <c r="M82" s="46">
        <v>0</v>
      </c>
      <c r="N82" s="45">
        <v>0</v>
      </c>
      <c r="O82" s="46">
        <v>0</v>
      </c>
    </row>
    <row r="83" spans="1:15" ht="15">
      <c r="A83" s="66" t="str">
        <f t="shared" ref="A83:B84" si="14">A82</f>
        <v>15-WI-005</v>
      </c>
      <c r="B83" s="37" t="str">
        <f t="shared" si="14"/>
        <v>Hart Island</v>
      </c>
      <c r="C83" s="44">
        <v>749</v>
      </c>
      <c r="D83" s="96">
        <v>297.89999999999998</v>
      </c>
      <c r="E83" s="37" t="str">
        <f>E82</f>
        <v>5/20 - 6/20</v>
      </c>
      <c r="F83" s="45">
        <v>0</v>
      </c>
      <c r="G83" s="46">
        <v>0</v>
      </c>
      <c r="H83" s="45">
        <v>0</v>
      </c>
      <c r="I83" s="46">
        <v>0</v>
      </c>
      <c r="J83" s="45">
        <v>0</v>
      </c>
      <c r="K83" s="46">
        <v>0</v>
      </c>
      <c r="L83" s="45">
        <v>0</v>
      </c>
      <c r="M83" s="46">
        <v>0</v>
      </c>
      <c r="N83" s="45">
        <v>0</v>
      </c>
      <c r="O83" s="46">
        <v>0</v>
      </c>
    </row>
    <row r="84" spans="1:15" ht="15">
      <c r="A84" s="66" t="str">
        <f t="shared" si="14"/>
        <v>15-WI-005</v>
      </c>
      <c r="B84" s="37" t="str">
        <f t="shared" si="14"/>
        <v>Hart Island</v>
      </c>
      <c r="C84" s="44">
        <v>748</v>
      </c>
      <c r="D84" s="96">
        <v>297.89999999999998</v>
      </c>
      <c r="E84" s="37" t="str">
        <f>E83</f>
        <v>5/20 - 6/20</v>
      </c>
      <c r="F84" s="45">
        <v>0</v>
      </c>
      <c r="G84" s="46">
        <v>0</v>
      </c>
      <c r="H84" s="45">
        <v>0</v>
      </c>
      <c r="I84" s="46">
        <v>0</v>
      </c>
      <c r="J84" s="45">
        <v>0</v>
      </c>
      <c r="K84" s="46">
        <v>0</v>
      </c>
      <c r="L84" s="45">
        <v>0</v>
      </c>
      <c r="M84" s="46">
        <v>0</v>
      </c>
      <c r="N84" s="45">
        <v>0</v>
      </c>
      <c r="O84" s="46">
        <v>0</v>
      </c>
    </row>
    <row r="85" spans="1:15" ht="15">
      <c r="A85" s="67" t="s">
        <v>58</v>
      </c>
      <c r="B85" s="43" t="s">
        <v>59</v>
      </c>
      <c r="C85" s="44">
        <v>709</v>
      </c>
      <c r="D85" s="96">
        <v>291.89999999999998</v>
      </c>
      <c r="E85" s="29" t="s">
        <v>22</v>
      </c>
      <c r="F85" s="45">
        <v>0</v>
      </c>
      <c r="G85" s="46">
        <v>0</v>
      </c>
      <c r="H85" s="45">
        <v>0</v>
      </c>
      <c r="I85" s="46">
        <v>0</v>
      </c>
      <c r="J85" s="45">
        <v>0</v>
      </c>
      <c r="K85" s="46">
        <v>0</v>
      </c>
      <c r="L85" s="45">
        <v>0</v>
      </c>
      <c r="M85" s="46">
        <v>0</v>
      </c>
      <c r="N85" s="45">
        <v>0</v>
      </c>
      <c r="O85" s="46">
        <v>0</v>
      </c>
    </row>
    <row r="86" spans="1:15" ht="15">
      <c r="A86" s="66" t="str">
        <f t="shared" ref="A86:B90" si="15">A85</f>
        <v>15-WI-007</v>
      </c>
      <c r="B86" s="37" t="str">
        <f t="shared" si="15"/>
        <v>Chase Island</v>
      </c>
      <c r="C86" s="44">
        <v>708</v>
      </c>
      <c r="D86" s="96">
        <v>291.89999999999998</v>
      </c>
      <c r="E86" s="37" t="str">
        <f t="shared" ref="E86:E90" si="16">E85</f>
        <v>5/20 - 6/20</v>
      </c>
      <c r="F86" s="45">
        <v>5</v>
      </c>
      <c r="G86" s="46">
        <v>0</v>
      </c>
      <c r="H86" s="45">
        <v>5</v>
      </c>
      <c r="I86" s="46">
        <v>0</v>
      </c>
      <c r="J86" s="45">
        <v>0</v>
      </c>
      <c r="K86" s="46">
        <v>0</v>
      </c>
      <c r="L86" s="45">
        <v>5</v>
      </c>
      <c r="M86" s="46">
        <v>0</v>
      </c>
      <c r="N86" s="45">
        <v>3</v>
      </c>
      <c r="O86" s="46">
        <v>0</v>
      </c>
    </row>
    <row r="87" spans="1:15" ht="15">
      <c r="A87" s="66" t="str">
        <f t="shared" si="15"/>
        <v>15-WI-007</v>
      </c>
      <c r="B87" s="37" t="str">
        <f t="shared" si="15"/>
        <v>Chase Island</v>
      </c>
      <c r="C87" s="44">
        <v>707</v>
      </c>
      <c r="D87" s="96">
        <v>291.89999999999998</v>
      </c>
      <c r="E87" s="37" t="str">
        <f t="shared" si="16"/>
        <v>5/20 - 6/20</v>
      </c>
      <c r="F87" s="45">
        <v>6</v>
      </c>
      <c r="G87" s="46">
        <v>0</v>
      </c>
      <c r="H87" s="45">
        <v>7</v>
      </c>
      <c r="I87" s="46">
        <v>0</v>
      </c>
      <c r="J87" s="45">
        <v>0</v>
      </c>
      <c r="K87" s="46">
        <v>0</v>
      </c>
      <c r="L87" s="45">
        <v>5</v>
      </c>
      <c r="M87" s="46">
        <v>0</v>
      </c>
      <c r="N87" s="45">
        <v>5</v>
      </c>
      <c r="O87" s="46">
        <v>0</v>
      </c>
    </row>
    <row r="88" spans="1:15" ht="15">
      <c r="A88" s="66" t="str">
        <f t="shared" si="15"/>
        <v>15-WI-007</v>
      </c>
      <c r="B88" s="37" t="str">
        <f t="shared" si="15"/>
        <v>Chase Island</v>
      </c>
      <c r="C88" s="47">
        <v>706</v>
      </c>
      <c r="D88" s="96">
        <v>291.89999999999998</v>
      </c>
      <c r="E88" s="37" t="str">
        <f t="shared" si="16"/>
        <v>5/20 - 6/20</v>
      </c>
      <c r="F88" s="45">
        <v>7</v>
      </c>
      <c r="G88" s="46">
        <v>0</v>
      </c>
      <c r="H88" s="45">
        <v>8</v>
      </c>
      <c r="I88" s="46">
        <v>0</v>
      </c>
      <c r="J88" s="45">
        <v>0</v>
      </c>
      <c r="K88" s="46">
        <v>0</v>
      </c>
      <c r="L88" s="45">
        <v>6</v>
      </c>
      <c r="M88" s="46">
        <v>0</v>
      </c>
      <c r="N88" s="45">
        <v>5</v>
      </c>
      <c r="O88" s="46">
        <v>0</v>
      </c>
    </row>
    <row r="89" spans="1:15" ht="15">
      <c r="A89" s="66" t="str">
        <f t="shared" si="15"/>
        <v>15-WI-007</v>
      </c>
      <c r="B89" s="37" t="str">
        <f t="shared" si="15"/>
        <v>Chase Island</v>
      </c>
      <c r="C89" s="44">
        <v>705</v>
      </c>
      <c r="D89" s="96">
        <v>291.89999999999998</v>
      </c>
      <c r="E89" s="37" t="str">
        <f t="shared" si="16"/>
        <v>5/20 - 6/20</v>
      </c>
      <c r="F89" s="45">
        <v>8</v>
      </c>
      <c r="G89" s="46">
        <v>0</v>
      </c>
      <c r="H89" s="45">
        <v>8</v>
      </c>
      <c r="I89" s="46">
        <v>0</v>
      </c>
      <c r="J89" s="45">
        <v>0</v>
      </c>
      <c r="K89" s="46">
        <v>0</v>
      </c>
      <c r="L89" s="45">
        <v>9</v>
      </c>
      <c r="M89" s="46">
        <v>0</v>
      </c>
      <c r="N89" s="45">
        <v>5</v>
      </c>
      <c r="O89" s="46">
        <v>0</v>
      </c>
    </row>
    <row r="90" spans="1:15" ht="15">
      <c r="A90" s="66" t="str">
        <f t="shared" si="15"/>
        <v>15-WI-007</v>
      </c>
      <c r="B90" s="37" t="str">
        <f t="shared" si="15"/>
        <v>Chase Island</v>
      </c>
      <c r="C90" s="44">
        <v>704</v>
      </c>
      <c r="D90" s="96">
        <v>291.89999999999998</v>
      </c>
      <c r="E90" s="37" t="str">
        <f t="shared" si="16"/>
        <v>5/20 - 6/20</v>
      </c>
      <c r="F90" s="45">
        <v>8</v>
      </c>
      <c r="G90" s="46">
        <v>0</v>
      </c>
      <c r="H90" s="45">
        <v>9</v>
      </c>
      <c r="I90" s="46">
        <v>0</v>
      </c>
      <c r="J90" s="45">
        <v>0</v>
      </c>
      <c r="K90" s="46">
        <v>0</v>
      </c>
      <c r="L90" s="45">
        <v>9</v>
      </c>
      <c r="M90" s="46">
        <v>0</v>
      </c>
      <c r="N90" s="45">
        <v>5</v>
      </c>
      <c r="O90" s="46">
        <v>0</v>
      </c>
    </row>
    <row r="91" spans="1:15" ht="15">
      <c r="A91" s="67" t="s">
        <v>83</v>
      </c>
      <c r="B91" s="51" t="s">
        <v>84</v>
      </c>
      <c r="C91" s="47">
        <v>666</v>
      </c>
      <c r="D91" s="96">
        <v>289.2</v>
      </c>
      <c r="E91" s="29" t="s">
        <v>22</v>
      </c>
      <c r="F91" s="45">
        <v>0</v>
      </c>
      <c r="G91" s="46">
        <v>0</v>
      </c>
      <c r="H91" s="45">
        <v>0</v>
      </c>
      <c r="I91" s="46">
        <v>0</v>
      </c>
      <c r="J91" s="45">
        <v>0</v>
      </c>
      <c r="K91" s="46">
        <v>0</v>
      </c>
      <c r="L91" s="45">
        <v>0</v>
      </c>
      <c r="M91" s="46">
        <v>0</v>
      </c>
      <c r="N91" s="45">
        <v>0</v>
      </c>
      <c r="O91" s="46">
        <v>0</v>
      </c>
    </row>
    <row r="92" spans="1:15" ht="15">
      <c r="A92" s="67" t="s">
        <v>85</v>
      </c>
      <c r="B92" s="51" t="s">
        <v>86</v>
      </c>
      <c r="C92" s="44">
        <v>634</v>
      </c>
      <c r="D92" s="96">
        <v>288</v>
      </c>
      <c r="E92" s="29" t="s">
        <v>22</v>
      </c>
      <c r="F92" s="45">
        <v>0</v>
      </c>
      <c r="G92" s="46">
        <v>0</v>
      </c>
      <c r="H92" s="45">
        <v>0</v>
      </c>
      <c r="I92" s="46">
        <v>0</v>
      </c>
      <c r="J92" s="45">
        <v>0</v>
      </c>
      <c r="K92" s="46">
        <v>0</v>
      </c>
      <c r="L92" s="45">
        <v>0</v>
      </c>
      <c r="M92" s="46">
        <v>0</v>
      </c>
      <c r="N92" s="45">
        <v>0</v>
      </c>
      <c r="O92" s="46">
        <v>0</v>
      </c>
    </row>
    <row r="93" spans="1:15" ht="15">
      <c r="A93" s="66" t="str">
        <f t="shared" ref="A93:B96" si="17">A92</f>
        <v>14-BT-001</v>
      </c>
      <c r="B93" s="37" t="str">
        <f t="shared" si="17"/>
        <v>Jarvis Island</v>
      </c>
      <c r="C93" s="47">
        <v>633</v>
      </c>
      <c r="D93" s="96">
        <v>288</v>
      </c>
      <c r="E93" s="37" t="str">
        <f t="shared" ref="E93:E96" si="18">E92</f>
        <v>5/20 - 6/20</v>
      </c>
      <c r="F93" s="45">
        <v>0</v>
      </c>
      <c r="G93" s="46">
        <v>0</v>
      </c>
      <c r="H93" s="45">
        <v>0</v>
      </c>
      <c r="I93" s="46">
        <v>0</v>
      </c>
      <c r="J93" s="45">
        <v>0</v>
      </c>
      <c r="K93" s="46">
        <v>0</v>
      </c>
      <c r="L93" s="45">
        <v>0</v>
      </c>
      <c r="M93" s="46">
        <v>0</v>
      </c>
      <c r="N93" s="45">
        <v>0</v>
      </c>
      <c r="O93" s="46">
        <v>0</v>
      </c>
    </row>
    <row r="94" spans="1:15" ht="15">
      <c r="A94" s="66" t="str">
        <f t="shared" si="17"/>
        <v>14-BT-001</v>
      </c>
      <c r="B94" s="37" t="str">
        <f t="shared" si="17"/>
        <v>Jarvis Island</v>
      </c>
      <c r="C94" s="44">
        <v>632</v>
      </c>
      <c r="D94" s="96">
        <v>288</v>
      </c>
      <c r="E94" s="37" t="str">
        <f t="shared" si="18"/>
        <v>5/20 - 6/20</v>
      </c>
      <c r="F94" s="45">
        <v>0</v>
      </c>
      <c r="G94" s="46">
        <v>0</v>
      </c>
      <c r="H94" s="45">
        <v>0</v>
      </c>
      <c r="I94" s="46">
        <v>0</v>
      </c>
      <c r="J94" s="45">
        <v>0</v>
      </c>
      <c r="K94" s="46">
        <v>0</v>
      </c>
      <c r="L94" s="45">
        <v>0</v>
      </c>
      <c r="M94" s="46">
        <v>0</v>
      </c>
      <c r="N94" s="45">
        <v>0</v>
      </c>
      <c r="O94" s="46">
        <v>0</v>
      </c>
    </row>
    <row r="95" spans="1:15" ht="15">
      <c r="A95" s="66" t="str">
        <f t="shared" si="17"/>
        <v>14-BT-001</v>
      </c>
      <c r="B95" s="37" t="str">
        <f t="shared" si="17"/>
        <v>Jarvis Island</v>
      </c>
      <c r="C95" s="44">
        <v>631</v>
      </c>
      <c r="D95" s="96">
        <v>288</v>
      </c>
      <c r="E95" s="37" t="str">
        <f t="shared" si="18"/>
        <v>5/20 - 6/20</v>
      </c>
      <c r="F95" s="45">
        <v>0</v>
      </c>
      <c r="G95" s="46">
        <v>0</v>
      </c>
      <c r="H95" s="45">
        <v>0</v>
      </c>
      <c r="I95" s="46">
        <v>0</v>
      </c>
      <c r="J95" s="45">
        <v>0</v>
      </c>
      <c r="K95" s="46">
        <v>0</v>
      </c>
      <c r="L95" s="45">
        <v>0</v>
      </c>
      <c r="M95" s="46">
        <v>0</v>
      </c>
      <c r="N95" s="45">
        <v>0</v>
      </c>
      <c r="O95" s="46">
        <v>0</v>
      </c>
    </row>
    <row r="96" spans="1:15" ht="15">
      <c r="A96" s="66" t="str">
        <f t="shared" si="17"/>
        <v>14-BT-001</v>
      </c>
      <c r="B96" s="37" t="str">
        <f t="shared" si="17"/>
        <v>Jarvis Island</v>
      </c>
      <c r="C96" s="44">
        <v>630</v>
      </c>
      <c r="D96" s="96">
        <v>288</v>
      </c>
      <c r="E96" s="37" t="str">
        <f t="shared" si="18"/>
        <v>5/20 - 6/20</v>
      </c>
      <c r="F96" s="45">
        <v>0</v>
      </c>
      <c r="G96" s="46">
        <v>0</v>
      </c>
      <c r="H96" s="45">
        <v>0</v>
      </c>
      <c r="I96" s="46">
        <v>0</v>
      </c>
      <c r="J96" s="45">
        <v>0</v>
      </c>
      <c r="K96" s="46">
        <v>0</v>
      </c>
      <c r="L96" s="45">
        <v>0</v>
      </c>
      <c r="M96" s="46">
        <v>0</v>
      </c>
      <c r="N96" s="45">
        <v>0</v>
      </c>
      <c r="O96" s="46">
        <v>0</v>
      </c>
    </row>
    <row r="97" spans="1:15" ht="15">
      <c r="A97" s="67" t="s">
        <v>63</v>
      </c>
      <c r="B97" s="51" t="s">
        <v>64</v>
      </c>
      <c r="C97" s="47">
        <v>571</v>
      </c>
      <c r="D97" s="96">
        <v>289</v>
      </c>
      <c r="E97" s="29" t="s">
        <v>22</v>
      </c>
      <c r="F97" s="45">
        <v>5</v>
      </c>
      <c r="G97" s="46">
        <v>0</v>
      </c>
      <c r="H97" s="45">
        <v>4</v>
      </c>
      <c r="I97" s="46">
        <v>0</v>
      </c>
      <c r="J97" s="45">
        <v>0</v>
      </c>
      <c r="K97" s="46">
        <v>0</v>
      </c>
      <c r="L97" s="45">
        <v>4</v>
      </c>
      <c r="M97" s="46">
        <v>0</v>
      </c>
      <c r="N97" s="45">
        <v>3</v>
      </c>
      <c r="O97" s="46">
        <v>0</v>
      </c>
    </row>
    <row r="98" spans="1:15" ht="15">
      <c r="A98" s="67" t="s">
        <v>65</v>
      </c>
      <c r="B98" s="51" t="s">
        <v>66</v>
      </c>
      <c r="C98" s="47">
        <v>534</v>
      </c>
      <c r="D98" s="96">
        <v>288.8</v>
      </c>
      <c r="E98" s="29" t="s">
        <v>22</v>
      </c>
      <c r="F98" s="45">
        <v>4</v>
      </c>
      <c r="G98" s="46">
        <v>0</v>
      </c>
      <c r="H98" s="45">
        <v>4</v>
      </c>
      <c r="I98" s="46">
        <v>0</v>
      </c>
      <c r="J98" s="45">
        <v>0</v>
      </c>
      <c r="K98" s="46">
        <v>0</v>
      </c>
      <c r="L98" s="45">
        <v>4</v>
      </c>
      <c r="M98" s="46">
        <v>0</v>
      </c>
      <c r="N98" s="45">
        <v>3</v>
      </c>
      <c r="O98" s="46">
        <v>0</v>
      </c>
    </row>
    <row r="99" spans="1:15" ht="15">
      <c r="A99" s="67" t="s">
        <v>67</v>
      </c>
      <c r="B99" s="43" t="s">
        <v>68</v>
      </c>
      <c r="C99" s="50">
        <v>497</v>
      </c>
      <c r="D99" s="97">
        <v>224.1</v>
      </c>
      <c r="E99" s="29" t="s">
        <v>22</v>
      </c>
      <c r="F99" s="45">
        <v>17</v>
      </c>
      <c r="G99" s="46">
        <v>0</v>
      </c>
      <c r="H99" s="45">
        <v>11</v>
      </c>
      <c r="I99" s="46">
        <v>0</v>
      </c>
      <c r="J99" s="45">
        <v>1</v>
      </c>
      <c r="K99" s="46">
        <v>0</v>
      </c>
      <c r="L99" s="45">
        <v>15</v>
      </c>
      <c r="M99" s="46">
        <v>0</v>
      </c>
      <c r="N99" s="45">
        <v>8</v>
      </c>
      <c r="O99" s="46">
        <v>0</v>
      </c>
    </row>
    <row r="100" spans="1:15" ht="15">
      <c r="A100" s="67" t="s">
        <v>87</v>
      </c>
      <c r="B100" s="43" t="s">
        <v>88</v>
      </c>
      <c r="C100" s="48">
        <v>448</v>
      </c>
      <c r="D100" s="97">
        <v>219.6</v>
      </c>
      <c r="E100" s="29" t="s">
        <v>22</v>
      </c>
      <c r="F100" s="45">
        <v>15</v>
      </c>
      <c r="G100" s="46">
        <v>0</v>
      </c>
      <c r="H100" s="45">
        <v>8</v>
      </c>
      <c r="I100" s="46">
        <v>0</v>
      </c>
      <c r="J100" s="45">
        <v>0</v>
      </c>
      <c r="K100" s="46">
        <v>0</v>
      </c>
      <c r="L100" s="45">
        <v>12</v>
      </c>
      <c r="M100" s="46">
        <v>1</v>
      </c>
      <c r="N100" s="45">
        <v>6</v>
      </c>
      <c r="O100" s="46">
        <v>0</v>
      </c>
    </row>
    <row r="101" spans="1:15" ht="15">
      <c r="A101" s="66" t="str">
        <f t="shared" ref="A101:B101" si="19">A100</f>
        <v>15-BI-002</v>
      </c>
      <c r="B101" s="37" t="str">
        <f t="shared" si="19"/>
        <v>unnamed island</v>
      </c>
      <c r="C101" s="50">
        <v>447</v>
      </c>
      <c r="D101" s="96">
        <v>219.6</v>
      </c>
      <c r="E101" s="37" t="str">
        <f>E100</f>
        <v>5/20 - 6/20</v>
      </c>
      <c r="F101" s="45">
        <v>16</v>
      </c>
      <c r="G101" s="46">
        <v>0</v>
      </c>
      <c r="H101" s="45">
        <v>10</v>
      </c>
      <c r="I101" s="46">
        <v>0</v>
      </c>
      <c r="J101" s="45">
        <v>0</v>
      </c>
      <c r="K101" s="46">
        <v>0</v>
      </c>
      <c r="L101" s="45">
        <v>13</v>
      </c>
      <c r="M101" s="46">
        <v>1</v>
      </c>
      <c r="N101" s="45">
        <v>6</v>
      </c>
      <c r="O101" s="46">
        <v>0</v>
      </c>
    </row>
    <row r="102" spans="1:15" ht="15">
      <c r="A102" s="67" t="s">
        <v>69</v>
      </c>
      <c r="B102" s="43" t="s">
        <v>70</v>
      </c>
      <c r="C102" s="50">
        <v>436</v>
      </c>
      <c r="D102" s="97">
        <v>216.6</v>
      </c>
      <c r="E102" s="29" t="s">
        <v>22</v>
      </c>
      <c r="F102" s="45">
        <v>0</v>
      </c>
      <c r="G102" s="46">
        <v>0</v>
      </c>
      <c r="H102" s="45">
        <v>0</v>
      </c>
      <c r="I102" s="46">
        <v>0</v>
      </c>
      <c r="J102" s="45">
        <v>0</v>
      </c>
      <c r="K102" s="46">
        <v>0</v>
      </c>
      <c r="L102" s="45">
        <v>0</v>
      </c>
      <c r="M102" s="46">
        <v>0</v>
      </c>
      <c r="N102" s="45">
        <v>0</v>
      </c>
      <c r="O102" s="46">
        <v>0</v>
      </c>
    </row>
    <row r="103" spans="1:15" ht="15">
      <c r="A103" s="67" t="s">
        <v>89</v>
      </c>
      <c r="B103" s="51" t="s">
        <v>90</v>
      </c>
      <c r="C103" s="50">
        <v>397</v>
      </c>
      <c r="D103" s="101">
        <v>216.1</v>
      </c>
      <c r="E103" s="29" t="s">
        <v>22</v>
      </c>
      <c r="F103" s="45">
        <v>0</v>
      </c>
      <c r="G103" s="46">
        <v>0</v>
      </c>
      <c r="H103" s="45">
        <v>0</v>
      </c>
      <c r="I103" s="46">
        <v>0</v>
      </c>
      <c r="J103" s="45">
        <v>0</v>
      </c>
      <c r="K103" s="46">
        <v>0</v>
      </c>
      <c r="L103" s="45">
        <v>0</v>
      </c>
      <c r="M103" s="46">
        <v>0</v>
      </c>
      <c r="N103" s="45">
        <v>0</v>
      </c>
      <c r="O103" s="46">
        <v>0</v>
      </c>
    </row>
    <row r="104" spans="1:15" ht="15">
      <c r="A104" s="67" t="s">
        <v>91</v>
      </c>
      <c r="B104" s="51" t="s">
        <v>92</v>
      </c>
      <c r="C104" s="50">
        <v>387</v>
      </c>
      <c r="D104" s="97">
        <v>216.7</v>
      </c>
      <c r="E104" s="29" t="s">
        <v>22</v>
      </c>
      <c r="F104" s="45">
        <v>0</v>
      </c>
      <c r="G104" s="46">
        <v>0</v>
      </c>
      <c r="H104" s="45">
        <v>0</v>
      </c>
      <c r="I104" s="46">
        <v>0</v>
      </c>
      <c r="J104" s="45">
        <v>0</v>
      </c>
      <c r="K104" s="46">
        <v>0</v>
      </c>
      <c r="L104" s="45">
        <v>0</v>
      </c>
      <c r="M104" s="46">
        <v>0</v>
      </c>
      <c r="N104" s="45">
        <v>0</v>
      </c>
      <c r="O104" s="46">
        <v>0</v>
      </c>
    </row>
    <row r="105" spans="1:15" ht="15">
      <c r="A105" s="68" t="s">
        <v>71</v>
      </c>
      <c r="B105" s="69" t="s">
        <v>72</v>
      </c>
      <c r="C105" s="70" t="s">
        <v>73</v>
      </c>
      <c r="D105" s="98">
        <v>181.2</v>
      </c>
      <c r="E105" s="22" t="s">
        <v>22</v>
      </c>
      <c r="F105" s="52">
        <v>11</v>
      </c>
      <c r="G105" s="53">
        <v>0</v>
      </c>
      <c r="H105" s="52">
        <v>5</v>
      </c>
      <c r="I105" s="53">
        <v>0</v>
      </c>
      <c r="J105" s="52">
        <v>3</v>
      </c>
      <c r="K105" s="53">
        <v>0</v>
      </c>
      <c r="L105" s="52">
        <v>7</v>
      </c>
      <c r="M105" s="53">
        <v>0</v>
      </c>
      <c r="N105" s="52">
        <v>4</v>
      </c>
      <c r="O105" s="53">
        <v>0</v>
      </c>
    </row>
    <row r="106" spans="1:15" ht="15">
      <c r="F106" s="45"/>
      <c r="G106" s="46"/>
      <c r="H106" s="45"/>
      <c r="I106" s="46"/>
      <c r="J106" s="45"/>
      <c r="K106" s="46"/>
      <c r="L106" s="45"/>
      <c r="M106" s="46"/>
      <c r="N106" s="45"/>
      <c r="O106" s="46"/>
    </row>
    <row r="107" spans="1:15">
      <c r="A107" s="24" t="s">
        <v>93</v>
      </c>
      <c r="B107" s="91" t="s">
        <v>101</v>
      </c>
      <c r="C107" s="92"/>
      <c r="D107" s="93"/>
      <c r="E107" s="94"/>
      <c r="F107" s="102">
        <v>1992</v>
      </c>
      <c r="G107" s="103"/>
      <c r="H107" s="102">
        <v>1994</v>
      </c>
      <c r="I107" s="103"/>
      <c r="J107" s="102">
        <v>1989</v>
      </c>
      <c r="K107" s="103"/>
      <c r="L107" s="102">
        <v>2007</v>
      </c>
      <c r="M107" s="103"/>
      <c r="N107" s="102">
        <v>1990</v>
      </c>
      <c r="O107" s="103"/>
    </row>
    <row r="108" spans="1:15" ht="51">
      <c r="A108" s="32" t="s">
        <v>25</v>
      </c>
      <c r="B108" s="33" t="s">
        <v>26</v>
      </c>
      <c r="C108" s="34" t="s">
        <v>27</v>
      </c>
      <c r="D108" s="57" t="s">
        <v>98</v>
      </c>
      <c r="E108" s="35" t="s">
        <v>28</v>
      </c>
      <c r="F108" s="31" t="s">
        <v>105</v>
      </c>
      <c r="G108" s="30" t="s">
        <v>30</v>
      </c>
      <c r="H108" s="31" t="s">
        <v>105</v>
      </c>
      <c r="I108" s="30" t="s">
        <v>30</v>
      </c>
      <c r="J108" s="31" t="s">
        <v>105</v>
      </c>
      <c r="K108" s="30" t="s">
        <v>30</v>
      </c>
      <c r="L108" s="31" t="s">
        <v>105</v>
      </c>
      <c r="M108" s="30" t="s">
        <v>30</v>
      </c>
      <c r="N108" s="31" t="s">
        <v>105</v>
      </c>
      <c r="O108" s="30" t="s">
        <v>30</v>
      </c>
    </row>
    <row r="109" spans="1:15" ht="15">
      <c r="A109" s="59" t="s">
        <v>94</v>
      </c>
      <c r="B109" s="60" t="s">
        <v>95</v>
      </c>
      <c r="C109" s="80">
        <v>478</v>
      </c>
      <c r="D109" s="76">
        <v>225.5</v>
      </c>
      <c r="E109" s="9" t="s">
        <v>8</v>
      </c>
      <c r="F109" s="45">
        <v>1</v>
      </c>
      <c r="G109" s="46">
        <v>1</v>
      </c>
      <c r="H109" s="45">
        <v>0</v>
      </c>
      <c r="I109" s="46">
        <v>0</v>
      </c>
      <c r="J109" s="45">
        <v>0</v>
      </c>
      <c r="K109" s="46">
        <v>0</v>
      </c>
      <c r="L109" s="45">
        <v>0</v>
      </c>
      <c r="M109" s="46">
        <v>0</v>
      </c>
      <c r="N109" s="45">
        <v>1</v>
      </c>
      <c r="O109" s="46">
        <v>0</v>
      </c>
    </row>
    <row r="110" spans="1:15" ht="15">
      <c r="A110" s="81" t="str">
        <f t="shared" ref="A110:B110" si="20">A109</f>
        <v>15-BR-007</v>
      </c>
      <c r="B110" s="82" t="str">
        <f t="shared" si="20"/>
        <v>Cold River</v>
      </c>
      <c r="C110" s="83">
        <v>477</v>
      </c>
      <c r="D110" s="71">
        <v>225.5</v>
      </c>
      <c r="E110" s="84" t="str">
        <f>E109</f>
        <v>4/15 - 5/10</v>
      </c>
      <c r="F110" s="52">
        <v>1</v>
      </c>
      <c r="G110" s="53">
        <v>1</v>
      </c>
      <c r="H110" s="52">
        <v>0</v>
      </c>
      <c r="I110" s="53">
        <v>0</v>
      </c>
      <c r="J110" s="52">
        <v>0</v>
      </c>
      <c r="K110" s="53">
        <v>0</v>
      </c>
      <c r="L110" s="52">
        <v>0</v>
      </c>
      <c r="M110" s="53">
        <v>0</v>
      </c>
      <c r="N110" s="52">
        <v>1</v>
      </c>
      <c r="O110" s="53">
        <v>0</v>
      </c>
    </row>
  </sheetData>
  <mergeCells count="25">
    <mergeCell ref="F107:G107"/>
    <mergeCell ref="H107:I107"/>
    <mergeCell ref="J107:K107"/>
    <mergeCell ref="L107:M107"/>
    <mergeCell ref="N107:O107"/>
    <mergeCell ref="F51:G51"/>
    <mergeCell ref="H51:I51"/>
    <mergeCell ref="J51:K51"/>
    <mergeCell ref="L51:M51"/>
    <mergeCell ref="N51:O51"/>
    <mergeCell ref="F72:G72"/>
    <mergeCell ref="H72:I72"/>
    <mergeCell ref="J72:K72"/>
    <mergeCell ref="L72:M72"/>
    <mergeCell ref="N72:O72"/>
    <mergeCell ref="F12:G12"/>
    <mergeCell ref="H12:I12"/>
    <mergeCell ref="J12:K12"/>
    <mergeCell ref="L12:M12"/>
    <mergeCell ref="N12:O12"/>
    <mergeCell ref="F35:G35"/>
    <mergeCell ref="H35:I35"/>
    <mergeCell ref="J35:K35"/>
    <mergeCell ref="L35:M35"/>
    <mergeCell ref="N35:O35"/>
  </mergeCells>
  <pageMargins left="0.7" right="0.7" top="0.75" bottom="0.75" header="0.3" footer="0.3"/>
  <pageSetup scale="7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10"/>
  <sheetViews>
    <sheetView workbookViewId="0">
      <selection activeCell="F4" sqref="F4"/>
    </sheetView>
  </sheetViews>
  <sheetFormatPr defaultColWidth="11.7109375" defaultRowHeight="12.75"/>
  <cols>
    <col min="1" max="1" width="19.85546875" style="1" customWidth="1"/>
    <col min="2" max="2" width="17.7109375" style="1" bestFit="1" customWidth="1"/>
    <col min="3" max="4" width="10.7109375" style="1" customWidth="1"/>
    <col min="5" max="5" width="11.7109375" style="1"/>
    <col min="6" max="15" width="15.7109375" style="1" customWidth="1"/>
    <col min="16" max="16384" width="11.7109375" style="1"/>
  </cols>
  <sheetData>
    <row r="1" spans="1:15" ht="15.75" customHeight="1">
      <c r="A1" s="54" t="s">
        <v>0</v>
      </c>
    </row>
    <row r="2" spans="1:15" ht="12.75" customHeight="1"/>
    <row r="3" spans="1:15" ht="14.25" customHeight="1" thickBot="1">
      <c r="A3" s="2"/>
      <c r="B3" s="3"/>
      <c r="C3" s="38" t="s">
        <v>1</v>
      </c>
      <c r="D3" s="4"/>
    </row>
    <row r="4" spans="1:15" s="5" customFormat="1" ht="19.5" customHeight="1" thickBot="1">
      <c r="A4" s="39" t="s">
        <v>2</v>
      </c>
      <c r="B4" s="40" t="s">
        <v>3</v>
      </c>
      <c r="C4" s="41" t="s">
        <v>4</v>
      </c>
      <c r="D4" s="42" t="s">
        <v>5</v>
      </c>
      <c r="F4" s="88" t="s">
        <v>96</v>
      </c>
      <c r="G4" s="89"/>
      <c r="H4" s="89"/>
      <c r="I4" s="89"/>
      <c r="J4" s="89"/>
      <c r="K4" s="89"/>
      <c r="L4" s="89"/>
      <c r="M4" s="90"/>
    </row>
    <row r="5" spans="1:15" s="5" customFormat="1">
      <c r="A5" s="6" t="s">
        <v>6</v>
      </c>
      <c r="B5" s="7" t="s">
        <v>7</v>
      </c>
      <c r="C5" s="8" t="s">
        <v>8</v>
      </c>
      <c r="D5" s="9" t="s">
        <v>8</v>
      </c>
      <c r="F5" s="10" t="s">
        <v>9</v>
      </c>
      <c r="G5" s="10" t="s">
        <v>97</v>
      </c>
      <c r="H5" s="11"/>
      <c r="I5" s="11"/>
      <c r="J5" s="11"/>
      <c r="K5" s="11"/>
      <c r="L5" s="11"/>
      <c r="M5" s="11"/>
      <c r="N5" s="11"/>
    </row>
    <row r="6" spans="1:15" s="5" customFormat="1">
      <c r="A6" s="12" t="s">
        <v>10</v>
      </c>
      <c r="B6" s="13" t="s">
        <v>11</v>
      </c>
      <c r="C6" s="14" t="s">
        <v>8</v>
      </c>
      <c r="D6" s="15" t="s">
        <v>11</v>
      </c>
      <c r="F6" s="10"/>
      <c r="G6" s="10" t="s">
        <v>12</v>
      </c>
      <c r="H6" s="11"/>
      <c r="I6" s="11"/>
      <c r="J6" s="11"/>
      <c r="K6" s="11"/>
      <c r="L6" s="11"/>
      <c r="M6" s="11"/>
      <c r="N6" s="11"/>
    </row>
    <row r="7" spans="1:15" s="5" customFormat="1">
      <c r="A7" s="12" t="s">
        <v>13</v>
      </c>
      <c r="B7" s="13" t="s">
        <v>11</v>
      </c>
      <c r="C7" s="5" t="s">
        <v>11</v>
      </c>
      <c r="D7" s="15" t="s">
        <v>11</v>
      </c>
      <c r="F7" s="10"/>
      <c r="G7" s="10"/>
      <c r="H7" s="11"/>
      <c r="I7" s="11"/>
      <c r="J7" s="11"/>
      <c r="K7" s="11"/>
      <c r="L7" s="11"/>
      <c r="M7" s="11"/>
      <c r="N7" s="11"/>
    </row>
    <row r="8" spans="1:15" s="5" customFormat="1">
      <c r="A8" s="12" t="s">
        <v>14</v>
      </c>
      <c r="B8" s="16" t="s">
        <v>15</v>
      </c>
      <c r="C8" s="14" t="s">
        <v>16</v>
      </c>
      <c r="D8" s="17" t="s">
        <v>16</v>
      </c>
      <c r="F8" s="10"/>
      <c r="G8" s="10" t="s">
        <v>17</v>
      </c>
      <c r="H8" s="11"/>
      <c r="I8" s="11"/>
      <c r="J8" s="11"/>
      <c r="K8" s="11"/>
      <c r="L8" s="11"/>
      <c r="M8" s="11"/>
      <c r="N8" s="11"/>
    </row>
    <row r="9" spans="1:15" s="5" customFormat="1">
      <c r="A9" s="12" t="s">
        <v>18</v>
      </c>
      <c r="B9" s="16" t="s">
        <v>19</v>
      </c>
      <c r="C9" s="18" t="s">
        <v>20</v>
      </c>
      <c r="D9" s="19" t="s">
        <v>20</v>
      </c>
      <c r="F9" s="10"/>
      <c r="G9" s="10"/>
      <c r="H9" s="11"/>
      <c r="I9" s="11"/>
      <c r="J9" s="11"/>
      <c r="K9" s="11"/>
      <c r="L9" s="11"/>
      <c r="M9" s="11"/>
      <c r="N9" s="11"/>
    </row>
    <row r="10" spans="1:15" s="5" customFormat="1">
      <c r="A10" s="20" t="s">
        <v>21</v>
      </c>
      <c r="B10" s="21" t="s">
        <v>22</v>
      </c>
      <c r="C10" s="22" t="s">
        <v>22</v>
      </c>
      <c r="D10" s="23" t="s">
        <v>22</v>
      </c>
      <c r="F10" s="10"/>
      <c r="G10" s="10" t="s">
        <v>23</v>
      </c>
      <c r="H10" s="11"/>
      <c r="I10" s="11"/>
      <c r="J10" s="11"/>
      <c r="K10" s="11"/>
      <c r="L10" s="11"/>
      <c r="M10" s="11"/>
      <c r="N10" s="11"/>
    </row>
    <row r="11" spans="1:15" s="5" customFormat="1"/>
    <row r="12" spans="1:15" s="25" customFormat="1" ht="15" customHeight="1">
      <c r="A12" s="24" t="s">
        <v>24</v>
      </c>
      <c r="D12" s="26"/>
      <c r="F12" s="102">
        <v>1992</v>
      </c>
      <c r="G12" s="103"/>
      <c r="H12" s="102">
        <v>1994</v>
      </c>
      <c r="I12" s="103"/>
      <c r="J12" s="102">
        <v>1989</v>
      </c>
      <c r="K12" s="103"/>
      <c r="L12" s="102">
        <v>2007</v>
      </c>
      <c r="M12" s="103"/>
      <c r="N12" s="102">
        <v>1990</v>
      </c>
      <c r="O12" s="103"/>
    </row>
    <row r="13" spans="1:15" s="25" customFormat="1" ht="51">
      <c r="A13" s="55" t="s">
        <v>25</v>
      </c>
      <c r="B13" s="56" t="s">
        <v>26</v>
      </c>
      <c r="C13" s="57" t="s">
        <v>27</v>
      </c>
      <c r="D13" s="85" t="s">
        <v>100</v>
      </c>
      <c r="E13" s="58" t="s">
        <v>28</v>
      </c>
      <c r="F13" s="31" t="s">
        <v>29</v>
      </c>
      <c r="G13" s="30" t="s">
        <v>30</v>
      </c>
      <c r="H13" s="36" t="s">
        <v>29</v>
      </c>
      <c r="I13" s="30" t="s">
        <v>30</v>
      </c>
      <c r="J13" s="36" t="s">
        <v>29</v>
      </c>
      <c r="K13" s="30" t="s">
        <v>30</v>
      </c>
      <c r="L13" s="36" t="s">
        <v>29</v>
      </c>
      <c r="M13" s="30" t="s">
        <v>30</v>
      </c>
      <c r="N13" s="36" t="s">
        <v>29</v>
      </c>
      <c r="O13" s="30" t="s">
        <v>30</v>
      </c>
    </row>
    <row r="14" spans="1:15" s="25" customFormat="1" ht="15" customHeight="1">
      <c r="A14" s="59" t="s">
        <v>31</v>
      </c>
      <c r="B14" s="60" t="s">
        <v>32</v>
      </c>
      <c r="C14" s="61">
        <v>1143</v>
      </c>
      <c r="D14" s="62">
        <f>386.7</f>
        <v>386.7</v>
      </c>
      <c r="E14" s="63" t="s">
        <v>7</v>
      </c>
      <c r="F14" s="64">
        <v>20</v>
      </c>
      <c r="G14" s="65">
        <v>11</v>
      </c>
      <c r="H14" s="64">
        <v>15</v>
      </c>
      <c r="I14" s="65">
        <v>13</v>
      </c>
      <c r="J14" s="64">
        <v>22</v>
      </c>
      <c r="K14" s="65">
        <v>17</v>
      </c>
      <c r="L14" s="64">
        <v>15</v>
      </c>
      <c r="M14" s="65">
        <v>5</v>
      </c>
      <c r="N14" s="64">
        <v>26</v>
      </c>
      <c r="O14" s="65">
        <v>12</v>
      </c>
    </row>
    <row r="15" spans="1:15" s="25" customFormat="1" ht="15" customHeight="1">
      <c r="A15" s="66" t="str">
        <f t="shared" ref="A15:B16" si="0">A14</f>
        <v>14-WB-012</v>
      </c>
      <c r="B15" s="37" t="str">
        <f t="shared" si="0"/>
        <v>Oxbow BW</v>
      </c>
      <c r="C15" s="44">
        <v>1142</v>
      </c>
      <c r="D15" s="37">
        <f>D14</f>
        <v>386.7</v>
      </c>
      <c r="E15" s="37" t="str">
        <f>E14</f>
        <v>4/20 - 5/15</v>
      </c>
      <c r="F15" s="45">
        <v>20</v>
      </c>
      <c r="G15" s="46">
        <v>11</v>
      </c>
      <c r="H15" s="45">
        <v>15</v>
      </c>
      <c r="I15" s="46">
        <v>13</v>
      </c>
      <c r="J15" s="45">
        <v>22</v>
      </c>
      <c r="K15" s="46">
        <v>17</v>
      </c>
      <c r="L15" s="45">
        <v>15</v>
      </c>
      <c r="M15" s="46">
        <v>5</v>
      </c>
      <c r="N15" s="45">
        <v>26</v>
      </c>
      <c r="O15" s="46">
        <v>12</v>
      </c>
    </row>
    <row r="16" spans="1:15" s="25" customFormat="1" ht="15" customHeight="1">
      <c r="A16" s="66" t="str">
        <f t="shared" si="0"/>
        <v>14-WB-012</v>
      </c>
      <c r="B16" s="37" t="str">
        <f t="shared" si="0"/>
        <v>Oxbow BW</v>
      </c>
      <c r="C16" s="47">
        <v>1141</v>
      </c>
      <c r="D16" s="37">
        <f>D15</f>
        <v>386.7</v>
      </c>
      <c r="E16" s="37" t="str">
        <f>E15</f>
        <v>4/20 - 5/15</v>
      </c>
      <c r="F16" s="45">
        <v>20</v>
      </c>
      <c r="G16" s="46">
        <v>11</v>
      </c>
      <c r="H16" s="45">
        <v>15</v>
      </c>
      <c r="I16" s="46">
        <v>13</v>
      </c>
      <c r="J16" s="45">
        <v>22</v>
      </c>
      <c r="K16" s="46">
        <v>17</v>
      </c>
      <c r="L16" s="45">
        <v>15</v>
      </c>
      <c r="M16" s="46">
        <v>5</v>
      </c>
      <c r="N16" s="45">
        <v>26</v>
      </c>
      <c r="O16" s="46">
        <v>12</v>
      </c>
    </row>
    <row r="17" spans="1:15" s="25" customFormat="1" ht="15" customHeight="1">
      <c r="A17" s="67" t="s">
        <v>33</v>
      </c>
      <c r="B17" s="43" t="s">
        <v>34</v>
      </c>
      <c r="C17" s="47">
        <v>1124</v>
      </c>
      <c r="D17" s="37">
        <f>385</f>
        <v>385</v>
      </c>
      <c r="E17" s="27" t="s">
        <v>7</v>
      </c>
      <c r="F17" s="45">
        <v>19</v>
      </c>
      <c r="G17" s="46">
        <v>10</v>
      </c>
      <c r="H17" s="45">
        <v>14</v>
      </c>
      <c r="I17" s="46">
        <v>12</v>
      </c>
      <c r="J17" s="45">
        <v>19</v>
      </c>
      <c r="K17" s="46">
        <v>14</v>
      </c>
      <c r="L17" s="45">
        <v>11</v>
      </c>
      <c r="M17" s="46">
        <v>1</v>
      </c>
      <c r="N17" s="45">
        <v>22</v>
      </c>
      <c r="O17" s="46">
        <v>8</v>
      </c>
    </row>
    <row r="18" spans="1:15" s="25" customFormat="1" ht="15" customHeight="1">
      <c r="A18" s="67" t="s">
        <v>35</v>
      </c>
      <c r="B18" s="43" t="s">
        <v>36</v>
      </c>
      <c r="C18" s="47">
        <v>1057</v>
      </c>
      <c r="D18" s="37">
        <f>384.6</f>
        <v>384.6</v>
      </c>
      <c r="E18" s="27" t="s">
        <v>7</v>
      </c>
      <c r="F18" s="45">
        <v>20</v>
      </c>
      <c r="G18" s="46">
        <v>11</v>
      </c>
      <c r="H18" s="45">
        <v>19</v>
      </c>
      <c r="I18" s="46">
        <v>17</v>
      </c>
      <c r="J18" s="45">
        <v>22</v>
      </c>
      <c r="K18" s="46">
        <v>17</v>
      </c>
      <c r="L18" s="45">
        <v>19</v>
      </c>
      <c r="M18" s="46">
        <v>9</v>
      </c>
      <c r="N18" s="45">
        <v>26</v>
      </c>
      <c r="O18" s="46">
        <v>12</v>
      </c>
    </row>
    <row r="19" spans="1:15" s="25" customFormat="1" ht="15" customHeight="1">
      <c r="A19" s="67" t="s">
        <v>37</v>
      </c>
      <c r="B19" s="43" t="s">
        <v>38</v>
      </c>
      <c r="C19" s="47">
        <v>1039</v>
      </c>
      <c r="D19" s="37">
        <f>383.2</f>
        <v>383.2</v>
      </c>
      <c r="E19" s="27" t="s">
        <v>7</v>
      </c>
      <c r="F19" s="45">
        <v>11</v>
      </c>
      <c r="G19" s="46">
        <v>7</v>
      </c>
      <c r="H19" s="45">
        <v>8</v>
      </c>
      <c r="I19" s="46">
        <v>8</v>
      </c>
      <c r="J19" s="45">
        <v>14</v>
      </c>
      <c r="K19" s="46">
        <v>12</v>
      </c>
      <c r="L19" s="45">
        <v>4</v>
      </c>
      <c r="M19" s="46">
        <v>2</v>
      </c>
      <c r="N19" s="45">
        <v>14</v>
      </c>
      <c r="O19" s="46">
        <v>4</v>
      </c>
    </row>
    <row r="20" spans="1:15" s="25" customFormat="1" ht="15" customHeight="1">
      <c r="A20" s="67" t="s">
        <v>39</v>
      </c>
      <c r="B20" s="43" t="s">
        <v>40</v>
      </c>
      <c r="C20" s="47">
        <v>979</v>
      </c>
      <c r="D20" s="37">
        <v>383.9</v>
      </c>
      <c r="E20" s="27" t="s">
        <v>7</v>
      </c>
      <c r="F20" s="45">
        <v>24</v>
      </c>
      <c r="G20" s="46">
        <v>14</v>
      </c>
      <c r="H20" s="45">
        <v>26</v>
      </c>
      <c r="I20" s="46">
        <v>21</v>
      </c>
      <c r="J20" s="45">
        <v>26</v>
      </c>
      <c r="K20" s="46">
        <v>18</v>
      </c>
      <c r="L20" s="45">
        <v>26</v>
      </c>
      <c r="M20" s="46">
        <v>15</v>
      </c>
      <c r="N20" s="45">
        <v>26</v>
      </c>
      <c r="O20" s="46">
        <v>7</v>
      </c>
    </row>
    <row r="21" spans="1:15" s="25" customFormat="1" ht="15" customHeight="1">
      <c r="A21" s="67" t="s">
        <v>41</v>
      </c>
      <c r="B21" s="43" t="s">
        <v>38</v>
      </c>
      <c r="C21" s="44">
        <v>952</v>
      </c>
      <c r="D21" s="37">
        <f>383.8</f>
        <v>383.8</v>
      </c>
      <c r="E21" s="27" t="s">
        <v>7</v>
      </c>
      <c r="F21" s="45">
        <v>26</v>
      </c>
      <c r="G21" s="46">
        <v>16</v>
      </c>
      <c r="H21" s="45">
        <v>26</v>
      </c>
      <c r="I21" s="46">
        <v>21</v>
      </c>
      <c r="J21" s="45">
        <v>26</v>
      </c>
      <c r="K21" s="46">
        <v>18</v>
      </c>
      <c r="L21" s="45">
        <v>26</v>
      </c>
      <c r="M21" s="46">
        <v>15</v>
      </c>
      <c r="N21" s="45">
        <v>26</v>
      </c>
      <c r="O21" s="46">
        <v>7</v>
      </c>
    </row>
    <row r="22" spans="1:15" s="25" customFormat="1" ht="15" customHeight="1">
      <c r="A22" s="66" t="str">
        <f t="shared" ref="A22:B24" si="1">A21</f>
        <v>14-WB-060</v>
      </c>
      <c r="B22" s="37" t="str">
        <f t="shared" si="1"/>
        <v>unnamed BW</v>
      </c>
      <c r="C22" s="47">
        <v>951</v>
      </c>
      <c r="D22" s="37">
        <f t="shared" ref="D22:E24" si="2">D21</f>
        <v>383.8</v>
      </c>
      <c r="E22" s="37" t="str">
        <f t="shared" si="2"/>
        <v>4/20 - 5/15</v>
      </c>
      <c r="F22" s="45">
        <v>26</v>
      </c>
      <c r="G22" s="46">
        <v>16</v>
      </c>
      <c r="H22" s="45">
        <v>26</v>
      </c>
      <c r="I22" s="46">
        <v>21</v>
      </c>
      <c r="J22" s="45">
        <v>26</v>
      </c>
      <c r="K22" s="46">
        <v>18</v>
      </c>
      <c r="L22" s="45">
        <v>26</v>
      </c>
      <c r="M22" s="46">
        <v>15</v>
      </c>
      <c r="N22" s="45">
        <v>26</v>
      </c>
      <c r="O22" s="46">
        <v>7</v>
      </c>
    </row>
    <row r="23" spans="1:15" s="25" customFormat="1" ht="15" customHeight="1">
      <c r="A23" s="66" t="str">
        <f t="shared" si="1"/>
        <v>14-WB-060</v>
      </c>
      <c r="B23" s="37" t="str">
        <f t="shared" si="1"/>
        <v>unnamed BW</v>
      </c>
      <c r="C23" s="44">
        <v>950</v>
      </c>
      <c r="D23" s="37">
        <f t="shared" si="2"/>
        <v>383.8</v>
      </c>
      <c r="E23" s="37" t="str">
        <f t="shared" si="2"/>
        <v>4/20 - 5/15</v>
      </c>
      <c r="F23" s="45">
        <v>26</v>
      </c>
      <c r="G23" s="46">
        <v>16</v>
      </c>
      <c r="H23" s="45">
        <v>26</v>
      </c>
      <c r="I23" s="46">
        <v>21</v>
      </c>
      <c r="J23" s="45">
        <v>26</v>
      </c>
      <c r="K23" s="46">
        <v>18</v>
      </c>
      <c r="L23" s="45">
        <v>26</v>
      </c>
      <c r="M23" s="46">
        <v>15</v>
      </c>
      <c r="N23" s="45">
        <v>26</v>
      </c>
      <c r="O23" s="46">
        <v>7</v>
      </c>
    </row>
    <row r="24" spans="1:15" s="25" customFormat="1" ht="15" customHeight="1">
      <c r="A24" s="66" t="str">
        <f t="shared" si="1"/>
        <v>14-WB-060</v>
      </c>
      <c r="B24" s="37" t="str">
        <f t="shared" si="1"/>
        <v>unnamed BW</v>
      </c>
      <c r="C24" s="44">
        <v>949</v>
      </c>
      <c r="D24" s="37">
        <f t="shared" si="2"/>
        <v>383.8</v>
      </c>
      <c r="E24" s="37" t="str">
        <f t="shared" si="2"/>
        <v>4/20 - 5/15</v>
      </c>
      <c r="F24" s="45">
        <v>26</v>
      </c>
      <c r="G24" s="46">
        <v>16</v>
      </c>
      <c r="H24" s="45">
        <v>26</v>
      </c>
      <c r="I24" s="46">
        <v>21</v>
      </c>
      <c r="J24" s="45">
        <v>26</v>
      </c>
      <c r="K24" s="46">
        <v>18</v>
      </c>
      <c r="L24" s="45">
        <v>26</v>
      </c>
      <c r="M24" s="46">
        <v>15</v>
      </c>
      <c r="N24" s="45">
        <v>26</v>
      </c>
      <c r="O24" s="46">
        <v>7</v>
      </c>
    </row>
    <row r="25" spans="1:15" s="25" customFormat="1" ht="15" customHeight="1">
      <c r="A25" s="67" t="s">
        <v>42</v>
      </c>
      <c r="B25" s="43" t="s">
        <v>43</v>
      </c>
      <c r="C25" s="47">
        <v>571</v>
      </c>
      <c r="D25" s="37">
        <v>289.60000000000002</v>
      </c>
      <c r="E25" s="28" t="s">
        <v>8</v>
      </c>
      <c r="F25" s="45">
        <v>0</v>
      </c>
      <c r="G25" s="46">
        <v>0</v>
      </c>
      <c r="H25" s="45">
        <v>1</v>
      </c>
      <c r="I25" s="46">
        <v>0</v>
      </c>
      <c r="J25" s="45">
        <v>3</v>
      </c>
      <c r="K25" s="46">
        <v>0</v>
      </c>
      <c r="L25" s="45">
        <v>0</v>
      </c>
      <c r="M25" s="46">
        <v>0</v>
      </c>
      <c r="N25" s="45">
        <v>0</v>
      </c>
      <c r="O25" s="46">
        <v>0</v>
      </c>
    </row>
    <row r="26" spans="1:15" s="25" customFormat="1" ht="15" customHeight="1">
      <c r="A26" s="67" t="s">
        <v>44</v>
      </c>
      <c r="B26" s="43" t="s">
        <v>45</v>
      </c>
      <c r="C26" s="44">
        <v>536</v>
      </c>
      <c r="D26" s="37">
        <f>289.2</f>
        <v>289.2</v>
      </c>
      <c r="E26" s="28" t="s">
        <v>8</v>
      </c>
      <c r="F26" s="45">
        <v>1</v>
      </c>
      <c r="G26" s="46">
        <v>0</v>
      </c>
      <c r="H26" s="45">
        <v>2</v>
      </c>
      <c r="I26" s="46">
        <v>0</v>
      </c>
      <c r="J26" s="45">
        <v>3</v>
      </c>
      <c r="K26" s="46">
        <v>0</v>
      </c>
      <c r="L26" s="45">
        <v>2</v>
      </c>
      <c r="M26" s="46">
        <v>0</v>
      </c>
      <c r="N26" s="45">
        <v>0</v>
      </c>
      <c r="O26" s="46">
        <v>0</v>
      </c>
    </row>
    <row r="27" spans="1:15" s="25" customFormat="1" ht="15" customHeight="1">
      <c r="A27" s="66" t="str">
        <f t="shared" ref="A27:B28" si="3">A26</f>
        <v>14-BB-030</v>
      </c>
      <c r="B27" s="37" t="str">
        <f t="shared" si="3"/>
        <v>Williams BW</v>
      </c>
      <c r="C27" s="44">
        <v>535</v>
      </c>
      <c r="D27" s="37">
        <f>D26</f>
        <v>289.2</v>
      </c>
      <c r="E27" s="37" t="str">
        <f>E26</f>
        <v>4/15 - 5/10</v>
      </c>
      <c r="F27" s="45">
        <v>1</v>
      </c>
      <c r="G27" s="46">
        <v>0</v>
      </c>
      <c r="H27" s="45">
        <v>2</v>
      </c>
      <c r="I27" s="46">
        <v>0</v>
      </c>
      <c r="J27" s="45">
        <v>4</v>
      </c>
      <c r="K27" s="46">
        <v>0</v>
      </c>
      <c r="L27" s="45">
        <v>2</v>
      </c>
      <c r="M27" s="46">
        <v>0</v>
      </c>
      <c r="N27" s="45">
        <v>0</v>
      </c>
      <c r="O27" s="46">
        <v>0</v>
      </c>
    </row>
    <row r="28" spans="1:15" s="25" customFormat="1" ht="15" customHeight="1">
      <c r="A28" s="66" t="str">
        <f t="shared" si="3"/>
        <v>14-BB-030</v>
      </c>
      <c r="B28" s="37" t="str">
        <f t="shared" si="3"/>
        <v>Williams BW</v>
      </c>
      <c r="C28" s="47">
        <v>534</v>
      </c>
      <c r="D28" s="37">
        <f>D27</f>
        <v>289.2</v>
      </c>
      <c r="E28" s="37" t="str">
        <f>E27</f>
        <v>4/15 - 5/10</v>
      </c>
      <c r="F28" s="45">
        <v>1</v>
      </c>
      <c r="G28" s="46">
        <v>0</v>
      </c>
      <c r="H28" s="45">
        <v>2</v>
      </c>
      <c r="I28" s="46">
        <v>0</v>
      </c>
      <c r="J28" s="45">
        <v>4</v>
      </c>
      <c r="K28" s="46">
        <v>0</v>
      </c>
      <c r="L28" s="45">
        <v>2</v>
      </c>
      <c r="M28" s="46">
        <v>0</v>
      </c>
      <c r="N28" s="45">
        <v>0</v>
      </c>
      <c r="O28" s="46">
        <v>0</v>
      </c>
    </row>
    <row r="29" spans="1:15" ht="15">
      <c r="A29" s="67" t="s">
        <v>46</v>
      </c>
      <c r="B29" s="43" t="s">
        <v>38</v>
      </c>
      <c r="C29" s="47">
        <v>522</v>
      </c>
      <c r="D29" s="37">
        <f>288.9</f>
        <v>288.89999999999998</v>
      </c>
      <c r="E29" s="28" t="s">
        <v>8</v>
      </c>
      <c r="F29" s="45">
        <v>2</v>
      </c>
      <c r="G29" s="46">
        <v>0</v>
      </c>
      <c r="H29" s="45">
        <v>7</v>
      </c>
      <c r="I29" s="46">
        <v>4</v>
      </c>
      <c r="J29" s="45">
        <v>5</v>
      </c>
      <c r="K29" s="46">
        <v>0</v>
      </c>
      <c r="L29" s="45">
        <v>4</v>
      </c>
      <c r="M29" s="46">
        <v>0</v>
      </c>
      <c r="N29" s="45">
        <v>0</v>
      </c>
      <c r="O29" s="46">
        <v>0</v>
      </c>
    </row>
    <row r="30" spans="1:15" ht="15">
      <c r="A30" s="67" t="s">
        <v>47</v>
      </c>
      <c r="B30" s="43" t="s">
        <v>48</v>
      </c>
      <c r="C30" s="48">
        <v>186</v>
      </c>
      <c r="D30" s="49">
        <f>219.2</f>
        <v>219.2</v>
      </c>
      <c r="E30" s="28" t="s">
        <v>8</v>
      </c>
      <c r="F30" s="45">
        <v>2</v>
      </c>
      <c r="G30" s="46">
        <v>0</v>
      </c>
      <c r="H30" s="45">
        <v>0</v>
      </c>
      <c r="I30" s="46">
        <v>0</v>
      </c>
      <c r="J30" s="45">
        <v>6</v>
      </c>
      <c r="K30" s="46">
        <v>0</v>
      </c>
      <c r="L30" s="45">
        <v>3</v>
      </c>
      <c r="M30" s="46">
        <v>0</v>
      </c>
      <c r="N30" s="45">
        <v>10</v>
      </c>
      <c r="O30" s="46">
        <v>0</v>
      </c>
    </row>
    <row r="31" spans="1:15" ht="15">
      <c r="A31" s="66" t="str">
        <f t="shared" ref="A31:B31" si="4">A30</f>
        <v>14-VB-039</v>
      </c>
      <c r="B31" s="37" t="str">
        <f t="shared" si="4"/>
        <v>Retreat Meadows</v>
      </c>
      <c r="C31" s="50">
        <v>185</v>
      </c>
      <c r="D31" s="37">
        <f>D30</f>
        <v>219.2</v>
      </c>
      <c r="E31" s="37" t="str">
        <f>E30</f>
        <v>4/15 - 5/10</v>
      </c>
      <c r="F31" s="45">
        <v>2</v>
      </c>
      <c r="G31" s="46">
        <v>0</v>
      </c>
      <c r="H31" s="45">
        <v>0</v>
      </c>
      <c r="I31" s="46">
        <v>0</v>
      </c>
      <c r="J31" s="45">
        <v>6</v>
      </c>
      <c r="K31" s="46">
        <v>0</v>
      </c>
      <c r="L31" s="45">
        <v>3</v>
      </c>
      <c r="M31" s="46">
        <v>0</v>
      </c>
      <c r="N31" s="45">
        <v>10</v>
      </c>
      <c r="O31" s="46">
        <v>0</v>
      </c>
    </row>
    <row r="32" spans="1:15" s="5" customFormat="1" ht="15">
      <c r="A32" s="67" t="s">
        <v>49</v>
      </c>
      <c r="B32" s="43" t="s">
        <v>38</v>
      </c>
      <c r="C32" s="50">
        <v>120</v>
      </c>
      <c r="D32" s="49">
        <f>218.8</f>
        <v>218.8</v>
      </c>
      <c r="E32" s="28" t="s">
        <v>8</v>
      </c>
      <c r="F32" s="45">
        <v>0</v>
      </c>
      <c r="G32" s="46">
        <v>0</v>
      </c>
      <c r="H32" s="45">
        <v>0</v>
      </c>
      <c r="I32" s="46">
        <v>0</v>
      </c>
      <c r="J32" s="45">
        <v>2</v>
      </c>
      <c r="K32" s="46">
        <v>0</v>
      </c>
      <c r="L32" s="45">
        <v>3</v>
      </c>
      <c r="M32" s="46">
        <v>2</v>
      </c>
      <c r="N32" s="45">
        <v>6</v>
      </c>
      <c r="O32" s="46">
        <v>0</v>
      </c>
    </row>
    <row r="33" spans="1:15" s="5" customFormat="1" ht="15">
      <c r="A33" s="68" t="s">
        <v>50</v>
      </c>
      <c r="B33" s="69" t="s">
        <v>38</v>
      </c>
      <c r="C33" s="70">
        <v>81</v>
      </c>
      <c r="D33" s="71">
        <f>217.6</f>
        <v>217.6</v>
      </c>
      <c r="E33" s="72" t="s">
        <v>8</v>
      </c>
      <c r="F33" s="52">
        <v>0</v>
      </c>
      <c r="G33" s="53">
        <v>0</v>
      </c>
      <c r="H33" s="52">
        <v>0</v>
      </c>
      <c r="I33" s="53">
        <v>0</v>
      </c>
      <c r="J33" s="52">
        <v>0</v>
      </c>
      <c r="K33" s="53">
        <v>0</v>
      </c>
      <c r="L33" s="52">
        <v>0</v>
      </c>
      <c r="M33" s="53">
        <v>0</v>
      </c>
      <c r="N33" s="52">
        <v>0</v>
      </c>
      <c r="O33" s="53">
        <v>0</v>
      </c>
    </row>
    <row r="34" spans="1:15" s="5" customFormat="1" ht="15">
      <c r="F34" s="45"/>
      <c r="G34" s="46"/>
      <c r="H34" s="45"/>
      <c r="I34" s="46"/>
      <c r="J34" s="45"/>
      <c r="K34" s="46"/>
      <c r="L34" s="45"/>
      <c r="M34" s="46"/>
      <c r="N34" s="45"/>
      <c r="O34" s="46"/>
    </row>
    <row r="35" spans="1:15" s="5" customFormat="1">
      <c r="A35" s="24" t="s">
        <v>51</v>
      </c>
      <c r="B35" s="25"/>
      <c r="C35" s="25"/>
      <c r="D35" s="26"/>
      <c r="F35" s="102">
        <v>1992</v>
      </c>
      <c r="G35" s="103"/>
      <c r="H35" s="102">
        <v>1994</v>
      </c>
      <c r="I35" s="103"/>
      <c r="J35" s="102">
        <v>1989</v>
      </c>
      <c r="K35" s="103"/>
      <c r="L35" s="102">
        <v>2007</v>
      </c>
      <c r="M35" s="103"/>
      <c r="N35" s="102">
        <v>1990</v>
      </c>
      <c r="O35" s="103"/>
    </row>
    <row r="36" spans="1:15" s="5" customFormat="1" ht="51">
      <c r="A36" s="55" t="s">
        <v>25</v>
      </c>
      <c r="B36" s="56" t="s">
        <v>26</v>
      </c>
      <c r="C36" s="57" t="s">
        <v>27</v>
      </c>
      <c r="D36" s="85" t="s">
        <v>100</v>
      </c>
      <c r="E36" s="58" t="s">
        <v>28</v>
      </c>
      <c r="F36" s="31" t="s">
        <v>29</v>
      </c>
      <c r="G36" s="30" t="s">
        <v>30</v>
      </c>
      <c r="H36" s="36" t="s">
        <v>29</v>
      </c>
      <c r="I36" s="30" t="s">
        <v>30</v>
      </c>
      <c r="J36" s="36" t="s">
        <v>29</v>
      </c>
      <c r="K36" s="30" t="s">
        <v>30</v>
      </c>
      <c r="L36" s="36" t="s">
        <v>29</v>
      </c>
      <c r="M36" s="30" t="s">
        <v>30</v>
      </c>
      <c r="N36" s="36" t="s">
        <v>29</v>
      </c>
      <c r="O36" s="30" t="s">
        <v>30</v>
      </c>
    </row>
    <row r="37" spans="1:15" s="5" customFormat="1" ht="15">
      <c r="A37" s="59" t="s">
        <v>31</v>
      </c>
      <c r="B37" s="60" t="s">
        <v>32</v>
      </c>
      <c r="C37" s="61">
        <v>1143</v>
      </c>
      <c r="D37" s="62">
        <f>383.07+0.5</f>
        <v>383.57</v>
      </c>
      <c r="E37" s="73" t="s">
        <v>15</v>
      </c>
      <c r="F37" s="64">
        <v>42</v>
      </c>
      <c r="G37" s="65">
        <v>0</v>
      </c>
      <c r="H37" s="64">
        <v>27</v>
      </c>
      <c r="I37" s="65">
        <v>0</v>
      </c>
      <c r="J37" s="64">
        <v>18</v>
      </c>
      <c r="K37" s="65">
        <v>0</v>
      </c>
      <c r="L37" s="64">
        <v>26</v>
      </c>
      <c r="M37" s="65">
        <v>0</v>
      </c>
      <c r="N37" s="64">
        <v>22</v>
      </c>
      <c r="O37" s="65">
        <v>0</v>
      </c>
    </row>
    <row r="38" spans="1:15" s="5" customFormat="1" ht="15">
      <c r="A38" s="66" t="str">
        <f t="shared" ref="A38:B39" si="5">A37</f>
        <v>14-WB-012</v>
      </c>
      <c r="B38" s="37" t="str">
        <f t="shared" si="5"/>
        <v>Oxbow BW</v>
      </c>
      <c r="C38" s="44">
        <v>1142</v>
      </c>
      <c r="D38" s="37">
        <f>D37</f>
        <v>383.57</v>
      </c>
      <c r="E38" s="37" t="str">
        <f>E37</f>
        <v>5/20 - 6/30</v>
      </c>
      <c r="F38" s="45">
        <v>42</v>
      </c>
      <c r="G38" s="46">
        <v>0</v>
      </c>
      <c r="H38" s="45">
        <v>27</v>
      </c>
      <c r="I38" s="46">
        <v>0</v>
      </c>
      <c r="J38" s="45">
        <v>18</v>
      </c>
      <c r="K38" s="46">
        <v>0</v>
      </c>
      <c r="L38" s="45">
        <v>26</v>
      </c>
      <c r="M38" s="46">
        <v>0</v>
      </c>
      <c r="N38" s="45">
        <v>22</v>
      </c>
      <c r="O38" s="46">
        <v>0</v>
      </c>
    </row>
    <row r="39" spans="1:15" s="5" customFormat="1" ht="15">
      <c r="A39" s="66" t="str">
        <f t="shared" si="5"/>
        <v>14-WB-012</v>
      </c>
      <c r="B39" s="37" t="str">
        <f t="shared" si="5"/>
        <v>Oxbow BW</v>
      </c>
      <c r="C39" s="47">
        <v>1141</v>
      </c>
      <c r="D39" s="37">
        <f>D38</f>
        <v>383.57</v>
      </c>
      <c r="E39" s="37" t="str">
        <f>E38</f>
        <v>5/20 - 6/30</v>
      </c>
      <c r="F39" s="45">
        <v>42</v>
      </c>
      <c r="G39" s="46">
        <v>0</v>
      </c>
      <c r="H39" s="45">
        <v>27</v>
      </c>
      <c r="I39" s="46">
        <v>0</v>
      </c>
      <c r="J39" s="45">
        <v>18</v>
      </c>
      <c r="K39" s="46">
        <v>0</v>
      </c>
      <c r="L39" s="45">
        <v>26</v>
      </c>
      <c r="M39" s="46">
        <v>0</v>
      </c>
      <c r="N39" s="45">
        <v>22</v>
      </c>
      <c r="O39" s="46">
        <v>0</v>
      </c>
    </row>
    <row r="40" spans="1:15" s="25" customFormat="1" ht="15" customHeight="1">
      <c r="A40" s="67" t="s">
        <v>37</v>
      </c>
      <c r="B40" s="43" t="s">
        <v>38</v>
      </c>
      <c r="C40" s="47">
        <v>1039</v>
      </c>
      <c r="D40" s="37">
        <f>382.2+0.5</f>
        <v>382.7</v>
      </c>
      <c r="E40" s="18" t="s">
        <v>15</v>
      </c>
      <c r="F40" s="45">
        <v>17</v>
      </c>
      <c r="G40" s="46">
        <v>0</v>
      </c>
      <c r="H40" s="45">
        <v>24</v>
      </c>
      <c r="I40" s="46">
        <v>0</v>
      </c>
      <c r="J40" s="45">
        <v>20</v>
      </c>
      <c r="K40" s="46">
        <v>0</v>
      </c>
      <c r="L40" s="45">
        <v>15</v>
      </c>
      <c r="M40" s="46">
        <v>0</v>
      </c>
      <c r="N40" s="45">
        <v>13</v>
      </c>
      <c r="O40" s="46">
        <v>0</v>
      </c>
    </row>
    <row r="41" spans="1:15" s="25" customFormat="1" ht="15" customHeight="1">
      <c r="A41" s="67" t="s">
        <v>42</v>
      </c>
      <c r="B41" s="43" t="s">
        <v>43</v>
      </c>
      <c r="C41" s="47">
        <v>571</v>
      </c>
      <c r="D41" s="37">
        <v>289.60000000000002</v>
      </c>
      <c r="E41" s="14" t="s">
        <v>16</v>
      </c>
      <c r="F41" s="45">
        <v>23</v>
      </c>
      <c r="G41" s="46">
        <v>0</v>
      </c>
      <c r="H41" s="45">
        <v>16</v>
      </c>
      <c r="I41" s="46">
        <v>0</v>
      </c>
      <c r="J41" s="45">
        <v>7</v>
      </c>
      <c r="K41" s="46">
        <v>0</v>
      </c>
      <c r="L41" s="45">
        <v>19</v>
      </c>
      <c r="M41" s="46">
        <v>0</v>
      </c>
      <c r="N41" s="45">
        <v>14</v>
      </c>
      <c r="O41" s="46">
        <v>0</v>
      </c>
    </row>
    <row r="42" spans="1:15" s="25" customFormat="1" ht="15" customHeight="1">
      <c r="A42" s="67" t="s">
        <v>44</v>
      </c>
      <c r="B42" s="43" t="s">
        <v>45</v>
      </c>
      <c r="C42" s="44">
        <v>536</v>
      </c>
      <c r="D42" s="37">
        <f>288.8+0.5</f>
        <v>289.3</v>
      </c>
      <c r="E42" s="14" t="s">
        <v>16</v>
      </c>
      <c r="F42" s="45">
        <v>16</v>
      </c>
      <c r="G42" s="46">
        <v>0</v>
      </c>
      <c r="H42" s="45">
        <v>10</v>
      </c>
      <c r="I42" s="46">
        <v>0</v>
      </c>
      <c r="J42" s="45">
        <v>4</v>
      </c>
      <c r="K42" s="46">
        <v>0</v>
      </c>
      <c r="L42" s="45">
        <v>14</v>
      </c>
      <c r="M42" s="46">
        <v>0</v>
      </c>
      <c r="N42" s="45">
        <v>10</v>
      </c>
      <c r="O42" s="46">
        <v>0</v>
      </c>
    </row>
    <row r="43" spans="1:15" s="25" customFormat="1" ht="15" customHeight="1">
      <c r="A43" s="66" t="str">
        <f t="shared" ref="A43:B44" si="6">A42</f>
        <v>14-BB-030</v>
      </c>
      <c r="B43" s="37" t="str">
        <f t="shared" si="6"/>
        <v>Williams BW</v>
      </c>
      <c r="C43" s="44">
        <v>535</v>
      </c>
      <c r="D43" s="37">
        <f>D42</f>
        <v>289.3</v>
      </c>
      <c r="E43" s="37" t="str">
        <f>E42</f>
        <v>5/15 - 6/20</v>
      </c>
      <c r="F43" s="45">
        <v>17</v>
      </c>
      <c r="G43" s="46">
        <v>0</v>
      </c>
      <c r="H43" s="45">
        <v>13</v>
      </c>
      <c r="I43" s="46">
        <v>0</v>
      </c>
      <c r="J43" s="45">
        <v>4</v>
      </c>
      <c r="K43" s="46">
        <v>0</v>
      </c>
      <c r="L43" s="45">
        <v>16</v>
      </c>
      <c r="M43" s="46">
        <v>0</v>
      </c>
      <c r="N43" s="45">
        <v>11</v>
      </c>
      <c r="O43" s="46">
        <v>0</v>
      </c>
    </row>
    <row r="44" spans="1:15" s="25" customFormat="1" ht="15" customHeight="1">
      <c r="A44" s="66" t="str">
        <f t="shared" si="6"/>
        <v>14-BB-030</v>
      </c>
      <c r="B44" s="37" t="str">
        <f t="shared" si="6"/>
        <v>Williams BW</v>
      </c>
      <c r="C44" s="47">
        <v>534</v>
      </c>
      <c r="D44" s="37">
        <f>D43</f>
        <v>289.3</v>
      </c>
      <c r="E44" s="37" t="str">
        <f>E43</f>
        <v>5/15 - 6/20</v>
      </c>
      <c r="F44" s="45">
        <v>17</v>
      </c>
      <c r="G44" s="46">
        <v>0</v>
      </c>
      <c r="H44" s="45">
        <v>13</v>
      </c>
      <c r="I44" s="46">
        <v>0</v>
      </c>
      <c r="J44" s="45">
        <v>4</v>
      </c>
      <c r="K44" s="46">
        <v>0</v>
      </c>
      <c r="L44" s="45">
        <v>16</v>
      </c>
      <c r="M44" s="46">
        <v>0</v>
      </c>
      <c r="N44" s="45">
        <v>12</v>
      </c>
      <c r="O44" s="46">
        <v>0</v>
      </c>
    </row>
    <row r="45" spans="1:15" s="25" customFormat="1" ht="15" customHeight="1">
      <c r="A45" s="67" t="s">
        <v>46</v>
      </c>
      <c r="B45" s="43" t="s">
        <v>38</v>
      </c>
      <c r="C45" s="47">
        <v>522</v>
      </c>
      <c r="D45" s="37">
        <f>288.7+0.5</f>
        <v>289.2</v>
      </c>
      <c r="E45" s="14" t="s">
        <v>16</v>
      </c>
      <c r="F45" s="45">
        <v>12</v>
      </c>
      <c r="G45" s="46">
        <v>0</v>
      </c>
      <c r="H45" s="45">
        <v>10</v>
      </c>
      <c r="I45" s="46">
        <v>0</v>
      </c>
      <c r="J45" s="45">
        <v>2</v>
      </c>
      <c r="K45" s="46">
        <v>0</v>
      </c>
      <c r="L45" s="45">
        <v>12</v>
      </c>
      <c r="M45" s="46">
        <v>0</v>
      </c>
      <c r="N45" s="45">
        <v>8</v>
      </c>
      <c r="O45" s="46">
        <v>0</v>
      </c>
    </row>
    <row r="46" spans="1:15" ht="15">
      <c r="A46" s="67" t="s">
        <v>47</v>
      </c>
      <c r="B46" s="43" t="s">
        <v>48</v>
      </c>
      <c r="C46" s="48">
        <v>186</v>
      </c>
      <c r="D46" s="49">
        <f>217+0.5</f>
        <v>217.5</v>
      </c>
      <c r="E46" s="14" t="s">
        <v>16</v>
      </c>
      <c r="F46" s="45">
        <v>0</v>
      </c>
      <c r="G46" s="46">
        <v>0</v>
      </c>
      <c r="H46" s="45">
        <v>0</v>
      </c>
      <c r="I46" s="46">
        <v>0</v>
      </c>
      <c r="J46" s="45">
        <v>0</v>
      </c>
      <c r="K46" s="46">
        <v>0</v>
      </c>
      <c r="L46" s="45">
        <v>0</v>
      </c>
      <c r="M46" s="46">
        <v>0</v>
      </c>
      <c r="N46" s="45">
        <v>0</v>
      </c>
      <c r="O46" s="46">
        <v>0</v>
      </c>
    </row>
    <row r="47" spans="1:15" ht="15">
      <c r="A47" s="66" t="str">
        <f t="shared" ref="A47:B47" si="7">A46</f>
        <v>14-VB-039</v>
      </c>
      <c r="B47" s="37" t="str">
        <f t="shared" si="7"/>
        <v>Retreat Meadows</v>
      </c>
      <c r="C47" s="50">
        <v>185</v>
      </c>
      <c r="D47" s="37">
        <f>D46</f>
        <v>217.5</v>
      </c>
      <c r="E47" s="37" t="str">
        <f>E46</f>
        <v>5/15 - 6/20</v>
      </c>
      <c r="F47" s="45">
        <v>0</v>
      </c>
      <c r="G47" s="46">
        <v>0</v>
      </c>
      <c r="H47" s="45">
        <v>0</v>
      </c>
      <c r="I47" s="46">
        <v>0</v>
      </c>
      <c r="J47" s="45">
        <v>0</v>
      </c>
      <c r="K47" s="46">
        <v>0</v>
      </c>
      <c r="L47" s="45">
        <v>0</v>
      </c>
      <c r="M47" s="46">
        <v>0</v>
      </c>
      <c r="N47" s="45">
        <v>0</v>
      </c>
      <c r="O47" s="46">
        <v>0</v>
      </c>
    </row>
    <row r="48" spans="1:15" ht="15">
      <c r="A48" s="67" t="s">
        <v>49</v>
      </c>
      <c r="B48" s="43" t="s">
        <v>38</v>
      </c>
      <c r="C48" s="50">
        <v>120</v>
      </c>
      <c r="D48" s="49">
        <f>218+0.5</f>
        <v>218.5</v>
      </c>
      <c r="E48" s="14" t="s">
        <v>16</v>
      </c>
      <c r="F48" s="45">
        <v>22</v>
      </c>
      <c r="G48" s="46">
        <v>0</v>
      </c>
      <c r="H48" s="45">
        <v>22</v>
      </c>
      <c r="I48" s="46">
        <v>0</v>
      </c>
      <c r="J48" s="45">
        <v>12</v>
      </c>
      <c r="K48" s="46">
        <v>0</v>
      </c>
      <c r="L48" s="45">
        <v>15</v>
      </c>
      <c r="M48" s="46">
        <v>0</v>
      </c>
      <c r="N48" s="45">
        <v>16</v>
      </c>
      <c r="O48" s="46">
        <v>0</v>
      </c>
    </row>
    <row r="49" spans="1:15" ht="15">
      <c r="A49" s="68" t="s">
        <v>50</v>
      </c>
      <c r="B49" s="69" t="s">
        <v>38</v>
      </c>
      <c r="C49" s="70">
        <v>81</v>
      </c>
      <c r="D49" s="71">
        <f>217.7+0.5</f>
        <v>218.2</v>
      </c>
      <c r="E49" s="74" t="s">
        <v>16</v>
      </c>
      <c r="F49" s="52">
        <v>6</v>
      </c>
      <c r="G49" s="53">
        <v>0</v>
      </c>
      <c r="H49" s="52">
        <v>8</v>
      </c>
      <c r="I49" s="53">
        <v>0</v>
      </c>
      <c r="J49" s="52">
        <v>3</v>
      </c>
      <c r="K49" s="53">
        <v>0</v>
      </c>
      <c r="L49" s="52">
        <v>6</v>
      </c>
      <c r="M49" s="53">
        <v>0</v>
      </c>
      <c r="N49" s="52">
        <v>10</v>
      </c>
      <c r="O49" s="53">
        <v>0</v>
      </c>
    </row>
    <row r="50" spans="1:15" ht="15">
      <c r="F50" s="45"/>
      <c r="G50" s="46"/>
      <c r="H50" s="45"/>
      <c r="I50" s="46"/>
      <c r="J50" s="45"/>
      <c r="K50" s="46"/>
      <c r="L50" s="45"/>
      <c r="M50" s="46"/>
      <c r="N50" s="45"/>
      <c r="O50" s="46"/>
    </row>
    <row r="51" spans="1:15">
      <c r="A51" s="24" t="s">
        <v>52</v>
      </c>
      <c r="B51" s="25"/>
      <c r="C51" s="25"/>
      <c r="D51" s="26"/>
      <c r="E51" s="5"/>
      <c r="F51" s="102">
        <v>1992</v>
      </c>
      <c r="G51" s="103"/>
      <c r="H51" s="102">
        <v>1994</v>
      </c>
      <c r="I51" s="103"/>
      <c r="J51" s="102">
        <v>1989</v>
      </c>
      <c r="K51" s="103"/>
      <c r="L51" s="102">
        <v>2007</v>
      </c>
      <c r="M51" s="103"/>
      <c r="N51" s="102">
        <v>1990</v>
      </c>
      <c r="O51" s="103"/>
    </row>
    <row r="52" spans="1:15" ht="51">
      <c r="A52" s="55" t="s">
        <v>25</v>
      </c>
      <c r="B52" s="56" t="s">
        <v>26</v>
      </c>
      <c r="C52" s="57" t="s">
        <v>27</v>
      </c>
      <c r="D52" s="85" t="s">
        <v>100</v>
      </c>
      <c r="E52" s="58" t="s">
        <v>28</v>
      </c>
      <c r="F52" s="31" t="s">
        <v>29</v>
      </c>
      <c r="G52" s="30" t="s">
        <v>30</v>
      </c>
      <c r="H52" s="36" t="s">
        <v>29</v>
      </c>
      <c r="I52" s="30" t="s">
        <v>30</v>
      </c>
      <c r="J52" s="36" t="s">
        <v>29</v>
      </c>
      <c r="K52" s="30" t="s">
        <v>30</v>
      </c>
      <c r="L52" s="36" t="s">
        <v>29</v>
      </c>
      <c r="M52" s="30" t="s">
        <v>30</v>
      </c>
      <c r="N52" s="36" t="s">
        <v>29</v>
      </c>
      <c r="O52" s="30" t="s">
        <v>30</v>
      </c>
    </row>
    <row r="53" spans="1:15" ht="15">
      <c r="A53" s="59" t="s">
        <v>53</v>
      </c>
      <c r="B53" s="60" t="s">
        <v>54</v>
      </c>
      <c r="C53" s="75">
        <v>770</v>
      </c>
      <c r="D53" s="76">
        <v>307.08</v>
      </c>
      <c r="E53" s="73" t="s">
        <v>19</v>
      </c>
      <c r="F53" s="64">
        <v>22</v>
      </c>
      <c r="G53" s="65">
        <v>0</v>
      </c>
      <c r="H53" s="64">
        <v>16</v>
      </c>
      <c r="I53" s="65">
        <v>0</v>
      </c>
      <c r="J53" s="64">
        <v>19</v>
      </c>
      <c r="K53" s="65">
        <v>0</v>
      </c>
      <c r="L53" s="64">
        <v>17</v>
      </c>
      <c r="M53" s="65">
        <v>0</v>
      </c>
      <c r="N53" s="64">
        <v>15</v>
      </c>
      <c r="O53" s="65">
        <v>0</v>
      </c>
    </row>
    <row r="54" spans="1:15" ht="15">
      <c r="A54" s="67" t="s">
        <v>55</v>
      </c>
      <c r="B54" s="43" t="s">
        <v>56</v>
      </c>
      <c r="C54" s="47">
        <v>750</v>
      </c>
      <c r="D54" s="49">
        <v>301.654</v>
      </c>
      <c r="E54" s="18" t="s">
        <v>19</v>
      </c>
      <c r="F54" s="45">
        <v>21</v>
      </c>
      <c r="G54" s="46">
        <v>0</v>
      </c>
      <c r="H54" s="45">
        <v>12</v>
      </c>
      <c r="I54" s="46">
        <v>0</v>
      </c>
      <c r="J54" s="45">
        <v>16</v>
      </c>
      <c r="K54" s="46">
        <v>0</v>
      </c>
      <c r="L54" s="45">
        <v>14</v>
      </c>
      <c r="M54" s="46">
        <v>0</v>
      </c>
      <c r="N54" s="45">
        <v>12</v>
      </c>
      <c r="O54" s="46">
        <v>0</v>
      </c>
    </row>
    <row r="55" spans="1:15" ht="15">
      <c r="A55" s="66" t="str">
        <f t="shared" ref="A55:B56" si="8">A54</f>
        <v>15-WI-005</v>
      </c>
      <c r="B55" s="37" t="str">
        <f t="shared" si="8"/>
        <v>Hart Island</v>
      </c>
      <c r="C55" s="44">
        <v>749</v>
      </c>
      <c r="D55" s="37">
        <f>D54</f>
        <v>301.654</v>
      </c>
      <c r="E55" s="37" t="str">
        <f>E54</f>
        <v>5/15 - 6/5</v>
      </c>
      <c r="F55" s="45">
        <v>21</v>
      </c>
      <c r="G55" s="46">
        <v>0</v>
      </c>
      <c r="H55" s="45">
        <v>12</v>
      </c>
      <c r="I55" s="46">
        <v>0</v>
      </c>
      <c r="J55" s="45">
        <v>16</v>
      </c>
      <c r="K55" s="46">
        <v>0</v>
      </c>
      <c r="L55" s="45">
        <v>14</v>
      </c>
      <c r="M55" s="46">
        <v>0</v>
      </c>
      <c r="N55" s="45">
        <v>12</v>
      </c>
      <c r="O55" s="46">
        <v>0</v>
      </c>
    </row>
    <row r="56" spans="1:15" ht="15">
      <c r="A56" s="66" t="str">
        <f t="shared" si="8"/>
        <v>15-WI-005</v>
      </c>
      <c r="B56" s="37" t="str">
        <f t="shared" si="8"/>
        <v>Hart Island</v>
      </c>
      <c r="C56" s="44">
        <v>748</v>
      </c>
      <c r="D56" s="37">
        <f>D55</f>
        <v>301.654</v>
      </c>
      <c r="E56" s="37" t="str">
        <f>E55</f>
        <v>5/15 - 6/5</v>
      </c>
      <c r="F56" s="45">
        <v>22</v>
      </c>
      <c r="G56" s="46">
        <v>0</v>
      </c>
      <c r="H56" s="45">
        <v>12</v>
      </c>
      <c r="I56" s="46">
        <v>0</v>
      </c>
      <c r="J56" s="45">
        <v>16</v>
      </c>
      <c r="K56" s="46">
        <v>0</v>
      </c>
      <c r="L56" s="45">
        <v>14</v>
      </c>
      <c r="M56" s="46">
        <v>0</v>
      </c>
      <c r="N56" s="45">
        <v>12</v>
      </c>
      <c r="O56" s="46">
        <v>0</v>
      </c>
    </row>
    <row r="57" spans="1:15" ht="15">
      <c r="A57" s="67" t="s">
        <v>57</v>
      </c>
      <c r="B57" s="43" t="s">
        <v>54</v>
      </c>
      <c r="C57" s="47">
        <v>714</v>
      </c>
      <c r="D57" s="49">
        <v>293.74200000000002</v>
      </c>
      <c r="E57" s="18" t="s">
        <v>19</v>
      </c>
      <c r="F57" s="45">
        <v>0</v>
      </c>
      <c r="G57" s="46">
        <v>0</v>
      </c>
      <c r="H57" s="45">
        <v>0</v>
      </c>
      <c r="I57" s="46">
        <v>0</v>
      </c>
      <c r="J57" s="45">
        <v>0</v>
      </c>
      <c r="K57" s="46">
        <v>0</v>
      </c>
      <c r="L57" s="45">
        <v>0</v>
      </c>
      <c r="M57" s="46">
        <v>0</v>
      </c>
      <c r="N57" s="45">
        <v>0</v>
      </c>
      <c r="O57" s="46">
        <v>0</v>
      </c>
    </row>
    <row r="58" spans="1:15" ht="15">
      <c r="A58" s="66" t="str">
        <f t="shared" ref="A58:B58" si="9">A57</f>
        <v>15-WI-006</v>
      </c>
      <c r="B58" s="37" t="str">
        <f t="shared" si="9"/>
        <v>Fallfish nest</v>
      </c>
      <c r="C58" s="44">
        <v>713</v>
      </c>
      <c r="D58" s="37">
        <f>D57</f>
        <v>293.74200000000002</v>
      </c>
      <c r="E58" s="37" t="str">
        <f>E57</f>
        <v>5/15 - 6/5</v>
      </c>
      <c r="F58" s="45">
        <v>10</v>
      </c>
      <c r="G58" s="46">
        <v>0</v>
      </c>
      <c r="H58" s="45">
        <v>1</v>
      </c>
      <c r="I58" s="46">
        <v>0</v>
      </c>
      <c r="J58" s="45">
        <v>2</v>
      </c>
      <c r="K58" s="46">
        <v>0</v>
      </c>
      <c r="L58" s="45">
        <v>1</v>
      </c>
      <c r="M58" s="46">
        <v>0</v>
      </c>
      <c r="N58" s="45">
        <v>0</v>
      </c>
      <c r="O58" s="46">
        <v>0</v>
      </c>
    </row>
    <row r="59" spans="1:15" ht="15">
      <c r="A59" s="67" t="s">
        <v>58</v>
      </c>
      <c r="B59" s="43" t="s">
        <v>59</v>
      </c>
      <c r="C59" s="44">
        <v>709</v>
      </c>
      <c r="D59" s="49">
        <v>292.28500000000003</v>
      </c>
      <c r="E59" s="18" t="s">
        <v>19</v>
      </c>
      <c r="F59" s="45">
        <v>0</v>
      </c>
      <c r="G59" s="46">
        <v>0</v>
      </c>
      <c r="H59" s="45">
        <v>0</v>
      </c>
      <c r="I59" s="46">
        <v>0</v>
      </c>
      <c r="J59" s="45">
        <v>0</v>
      </c>
      <c r="K59" s="46">
        <v>0</v>
      </c>
      <c r="L59" s="45">
        <v>0</v>
      </c>
      <c r="M59" s="46">
        <v>0</v>
      </c>
      <c r="N59" s="45">
        <v>0</v>
      </c>
      <c r="O59" s="46">
        <v>0</v>
      </c>
    </row>
    <row r="60" spans="1:15" ht="15">
      <c r="A60" s="66" t="str">
        <f t="shared" ref="A60:B64" si="10">A59</f>
        <v>15-WI-007</v>
      </c>
      <c r="B60" s="37" t="str">
        <f t="shared" si="10"/>
        <v>Chase Island</v>
      </c>
      <c r="C60" s="44">
        <v>708</v>
      </c>
      <c r="D60" s="37">
        <f t="shared" ref="D60:E64" si="11">D59</f>
        <v>292.28500000000003</v>
      </c>
      <c r="E60" s="37" t="str">
        <f t="shared" si="11"/>
        <v>5/15 - 6/5</v>
      </c>
      <c r="F60" s="45">
        <v>2</v>
      </c>
      <c r="G60" s="46">
        <v>0</v>
      </c>
      <c r="H60" s="45">
        <v>0</v>
      </c>
      <c r="I60" s="46">
        <v>0</v>
      </c>
      <c r="J60" s="45">
        <v>0</v>
      </c>
      <c r="K60" s="46">
        <v>0</v>
      </c>
      <c r="L60" s="45">
        <v>0</v>
      </c>
      <c r="M60" s="46">
        <v>0</v>
      </c>
      <c r="N60" s="45">
        <v>0</v>
      </c>
      <c r="O60" s="46">
        <v>0</v>
      </c>
    </row>
    <row r="61" spans="1:15" ht="15">
      <c r="A61" s="66" t="str">
        <f t="shared" si="10"/>
        <v>15-WI-007</v>
      </c>
      <c r="B61" s="37" t="str">
        <f t="shared" si="10"/>
        <v>Chase Island</v>
      </c>
      <c r="C61" s="44">
        <v>707</v>
      </c>
      <c r="D61" s="37">
        <f t="shared" si="11"/>
        <v>292.28500000000003</v>
      </c>
      <c r="E61" s="37" t="str">
        <f t="shared" si="11"/>
        <v>5/15 - 6/5</v>
      </c>
      <c r="F61" s="45">
        <v>9</v>
      </c>
      <c r="G61" s="46">
        <v>0</v>
      </c>
      <c r="H61" s="45">
        <v>1</v>
      </c>
      <c r="I61" s="46">
        <v>0</v>
      </c>
      <c r="J61" s="45">
        <v>0</v>
      </c>
      <c r="K61" s="46">
        <v>0</v>
      </c>
      <c r="L61" s="45">
        <v>0</v>
      </c>
      <c r="M61" s="46">
        <v>0</v>
      </c>
      <c r="N61" s="45">
        <v>0</v>
      </c>
      <c r="O61" s="46">
        <v>0</v>
      </c>
    </row>
    <row r="62" spans="1:15" ht="15">
      <c r="A62" s="66" t="str">
        <f t="shared" si="10"/>
        <v>15-WI-007</v>
      </c>
      <c r="B62" s="37" t="str">
        <f t="shared" si="10"/>
        <v>Chase Island</v>
      </c>
      <c r="C62" s="47">
        <v>706</v>
      </c>
      <c r="D62" s="37">
        <f t="shared" si="11"/>
        <v>292.28500000000003</v>
      </c>
      <c r="E62" s="37" t="str">
        <f t="shared" si="11"/>
        <v>5/15 - 6/5</v>
      </c>
      <c r="F62" s="45">
        <v>11</v>
      </c>
      <c r="G62" s="46">
        <v>0</v>
      </c>
      <c r="H62" s="45">
        <v>2</v>
      </c>
      <c r="I62" s="46">
        <v>0</v>
      </c>
      <c r="J62" s="45">
        <v>2</v>
      </c>
      <c r="K62" s="46">
        <v>0</v>
      </c>
      <c r="L62" s="45">
        <v>1</v>
      </c>
      <c r="M62" s="46">
        <v>0</v>
      </c>
      <c r="N62" s="45">
        <v>1</v>
      </c>
      <c r="O62" s="46">
        <v>0</v>
      </c>
    </row>
    <row r="63" spans="1:15" ht="15">
      <c r="A63" s="66" t="str">
        <f t="shared" si="10"/>
        <v>15-WI-007</v>
      </c>
      <c r="B63" s="37" t="str">
        <f t="shared" si="10"/>
        <v>Chase Island</v>
      </c>
      <c r="C63" s="44">
        <v>705</v>
      </c>
      <c r="D63" s="37">
        <f t="shared" si="11"/>
        <v>292.28500000000003</v>
      </c>
      <c r="E63" s="37" t="str">
        <f t="shared" si="11"/>
        <v>5/15 - 6/5</v>
      </c>
      <c r="F63" s="45">
        <v>11</v>
      </c>
      <c r="G63" s="46">
        <v>0</v>
      </c>
      <c r="H63" s="45">
        <v>2</v>
      </c>
      <c r="I63" s="46">
        <v>0</v>
      </c>
      <c r="J63" s="45">
        <v>2</v>
      </c>
      <c r="K63" s="46">
        <v>0</v>
      </c>
      <c r="L63" s="45">
        <v>1</v>
      </c>
      <c r="M63" s="46">
        <v>0</v>
      </c>
      <c r="N63" s="45">
        <v>1</v>
      </c>
      <c r="O63" s="46">
        <v>0</v>
      </c>
    </row>
    <row r="64" spans="1:15" ht="15">
      <c r="A64" s="66" t="str">
        <f t="shared" si="10"/>
        <v>15-WI-007</v>
      </c>
      <c r="B64" s="37" t="str">
        <f t="shared" si="10"/>
        <v>Chase Island</v>
      </c>
      <c r="C64" s="44">
        <v>704</v>
      </c>
      <c r="D64" s="37">
        <f t="shared" si="11"/>
        <v>292.28500000000003</v>
      </c>
      <c r="E64" s="37" t="str">
        <f t="shared" si="11"/>
        <v>5/15 - 6/5</v>
      </c>
      <c r="F64" s="45">
        <v>11</v>
      </c>
      <c r="G64" s="46">
        <v>0</v>
      </c>
      <c r="H64" s="45">
        <v>2</v>
      </c>
      <c r="I64" s="46">
        <v>0</v>
      </c>
      <c r="J64" s="45">
        <v>2</v>
      </c>
      <c r="K64" s="46">
        <v>0</v>
      </c>
      <c r="L64" s="45">
        <v>2</v>
      </c>
      <c r="M64" s="46">
        <v>0</v>
      </c>
      <c r="N64" s="45">
        <v>1</v>
      </c>
      <c r="O64" s="46">
        <v>0</v>
      </c>
    </row>
    <row r="65" spans="1:15" ht="15">
      <c r="A65" s="67" t="s">
        <v>60</v>
      </c>
      <c r="B65" s="51" t="s">
        <v>61</v>
      </c>
      <c r="C65" s="47">
        <v>596</v>
      </c>
      <c r="D65" s="49">
        <v>288.20699999999999</v>
      </c>
      <c r="E65" s="18" t="s">
        <v>62</v>
      </c>
      <c r="F65" s="45">
        <v>0</v>
      </c>
      <c r="G65" s="46">
        <v>0</v>
      </c>
      <c r="H65" s="45">
        <v>0</v>
      </c>
      <c r="I65" s="46">
        <v>0</v>
      </c>
      <c r="J65" s="45">
        <v>0</v>
      </c>
      <c r="K65" s="46">
        <v>0</v>
      </c>
      <c r="L65" s="45">
        <v>0</v>
      </c>
      <c r="M65" s="46">
        <v>0</v>
      </c>
      <c r="N65" s="45">
        <v>0</v>
      </c>
      <c r="O65" s="46">
        <v>0</v>
      </c>
    </row>
    <row r="66" spans="1:15" ht="15">
      <c r="A66" s="67" t="s">
        <v>63</v>
      </c>
      <c r="B66" s="51" t="s">
        <v>64</v>
      </c>
      <c r="C66" s="47">
        <v>571</v>
      </c>
      <c r="D66" s="49">
        <v>288.99</v>
      </c>
      <c r="E66" s="18" t="s">
        <v>62</v>
      </c>
      <c r="F66" s="45">
        <v>3</v>
      </c>
      <c r="G66" s="46">
        <v>0</v>
      </c>
      <c r="H66" s="45">
        <v>0</v>
      </c>
      <c r="I66" s="46">
        <v>0</v>
      </c>
      <c r="J66" s="45">
        <v>1</v>
      </c>
      <c r="K66" s="46">
        <v>0</v>
      </c>
      <c r="L66" s="45">
        <v>2</v>
      </c>
      <c r="M66" s="46">
        <v>0</v>
      </c>
      <c r="N66" s="45">
        <v>0</v>
      </c>
      <c r="O66" s="46">
        <v>0</v>
      </c>
    </row>
    <row r="67" spans="1:15" ht="15">
      <c r="A67" s="67" t="s">
        <v>65</v>
      </c>
      <c r="B67" s="51" t="s">
        <v>66</v>
      </c>
      <c r="C67" s="47">
        <v>534</v>
      </c>
      <c r="D67" s="49">
        <v>287.50599999999997</v>
      </c>
      <c r="E67" s="18" t="s">
        <v>62</v>
      </c>
      <c r="F67" s="45">
        <v>0</v>
      </c>
      <c r="G67" s="46">
        <v>0</v>
      </c>
      <c r="H67" s="45">
        <v>0</v>
      </c>
      <c r="I67" s="46">
        <v>0</v>
      </c>
      <c r="J67" s="45">
        <v>0</v>
      </c>
      <c r="K67" s="46">
        <v>0</v>
      </c>
      <c r="L67" s="45">
        <v>0</v>
      </c>
      <c r="M67" s="46">
        <v>0</v>
      </c>
      <c r="N67" s="45">
        <v>0</v>
      </c>
      <c r="O67" s="46">
        <v>0</v>
      </c>
    </row>
    <row r="68" spans="1:15" ht="15">
      <c r="A68" s="67" t="s">
        <v>67</v>
      </c>
      <c r="B68" s="43" t="s">
        <v>68</v>
      </c>
      <c r="C68" s="50">
        <v>497</v>
      </c>
      <c r="D68" s="49">
        <v>222.38300000000001</v>
      </c>
      <c r="E68" s="18" t="s">
        <v>62</v>
      </c>
      <c r="F68" s="45">
        <v>0</v>
      </c>
      <c r="G68" s="46">
        <v>0</v>
      </c>
      <c r="H68" s="45">
        <v>0</v>
      </c>
      <c r="I68" s="46">
        <v>0</v>
      </c>
      <c r="J68" s="45">
        <v>0</v>
      </c>
      <c r="K68" s="46">
        <v>0</v>
      </c>
      <c r="L68" s="45">
        <v>0</v>
      </c>
      <c r="M68" s="46">
        <v>0</v>
      </c>
      <c r="N68" s="45">
        <v>0</v>
      </c>
      <c r="O68" s="46">
        <v>0</v>
      </c>
    </row>
    <row r="69" spans="1:15" ht="15">
      <c r="A69" s="67" t="s">
        <v>69</v>
      </c>
      <c r="B69" s="43" t="s">
        <v>70</v>
      </c>
      <c r="C69" s="50">
        <v>436</v>
      </c>
      <c r="D69" s="49">
        <v>218.4</v>
      </c>
      <c r="E69" s="18" t="s">
        <v>62</v>
      </c>
      <c r="F69" s="45">
        <v>0</v>
      </c>
      <c r="G69" s="46">
        <v>0</v>
      </c>
      <c r="H69" s="45">
        <v>0</v>
      </c>
      <c r="I69" s="46">
        <v>0</v>
      </c>
      <c r="J69" s="45">
        <v>0</v>
      </c>
      <c r="K69" s="46">
        <v>0</v>
      </c>
      <c r="L69" s="45">
        <v>0</v>
      </c>
      <c r="M69" s="46">
        <v>0</v>
      </c>
      <c r="N69" s="45">
        <v>0</v>
      </c>
      <c r="O69" s="46">
        <v>0</v>
      </c>
    </row>
    <row r="70" spans="1:15" ht="15">
      <c r="A70" s="68" t="s">
        <v>71</v>
      </c>
      <c r="B70" s="69" t="s">
        <v>72</v>
      </c>
      <c r="C70" s="70" t="s">
        <v>73</v>
      </c>
      <c r="D70" s="71">
        <v>181.40600000000001</v>
      </c>
      <c r="E70" s="77" t="s">
        <v>62</v>
      </c>
      <c r="F70" s="52">
        <v>8</v>
      </c>
      <c r="G70" s="53">
        <v>0</v>
      </c>
      <c r="H70" s="52">
        <v>0</v>
      </c>
      <c r="I70" s="53">
        <v>0</v>
      </c>
      <c r="J70" s="52">
        <v>2</v>
      </c>
      <c r="K70" s="53">
        <v>0</v>
      </c>
      <c r="L70" s="52">
        <v>1</v>
      </c>
      <c r="M70" s="53">
        <v>0</v>
      </c>
      <c r="N70" s="52">
        <v>1</v>
      </c>
      <c r="O70" s="53">
        <v>0</v>
      </c>
    </row>
    <row r="71" spans="1:15" ht="15">
      <c r="F71" s="45"/>
      <c r="G71" s="46"/>
      <c r="H71" s="45"/>
      <c r="I71" s="46"/>
      <c r="J71" s="45"/>
      <c r="K71" s="46"/>
      <c r="L71" s="45"/>
      <c r="M71" s="46"/>
      <c r="N71" s="45"/>
      <c r="O71" s="46"/>
    </row>
    <row r="72" spans="1:15">
      <c r="A72" s="24" t="s">
        <v>74</v>
      </c>
      <c r="F72" s="102">
        <v>1992</v>
      </c>
      <c r="G72" s="103"/>
      <c r="H72" s="102">
        <v>1994</v>
      </c>
      <c r="I72" s="103"/>
      <c r="J72" s="102">
        <v>1989</v>
      </c>
      <c r="K72" s="103"/>
      <c r="L72" s="102">
        <v>2007</v>
      </c>
      <c r="M72" s="103"/>
      <c r="N72" s="102">
        <v>1990</v>
      </c>
      <c r="O72" s="103"/>
    </row>
    <row r="73" spans="1:15" ht="51">
      <c r="A73" s="55" t="s">
        <v>25</v>
      </c>
      <c r="B73" s="56" t="s">
        <v>26</v>
      </c>
      <c r="C73" s="57" t="s">
        <v>27</v>
      </c>
      <c r="D73" s="85" t="s">
        <v>100</v>
      </c>
      <c r="E73" s="58" t="s">
        <v>28</v>
      </c>
      <c r="F73" s="31" t="s">
        <v>29</v>
      </c>
      <c r="G73" s="30" t="s">
        <v>30</v>
      </c>
      <c r="H73" s="36" t="s">
        <v>29</v>
      </c>
      <c r="I73" s="30" t="s">
        <v>30</v>
      </c>
      <c r="J73" s="36" t="s">
        <v>29</v>
      </c>
      <c r="K73" s="30" t="s">
        <v>30</v>
      </c>
      <c r="L73" s="36" t="s">
        <v>29</v>
      </c>
      <c r="M73" s="30" t="s">
        <v>30</v>
      </c>
      <c r="N73" s="36" t="s">
        <v>29</v>
      </c>
      <c r="O73" s="30" t="s">
        <v>30</v>
      </c>
    </row>
    <row r="74" spans="1:15" ht="15">
      <c r="A74" s="59" t="s">
        <v>75</v>
      </c>
      <c r="B74" s="78" t="s">
        <v>76</v>
      </c>
      <c r="C74" s="75">
        <v>1150</v>
      </c>
      <c r="D74" s="62">
        <v>383.87</v>
      </c>
      <c r="E74" s="79" t="s">
        <v>22</v>
      </c>
      <c r="F74" s="64">
        <v>32</v>
      </c>
      <c r="G74" s="65">
        <v>0</v>
      </c>
      <c r="H74" s="64">
        <v>19</v>
      </c>
      <c r="I74" s="65">
        <v>0</v>
      </c>
      <c r="J74" s="64">
        <v>10</v>
      </c>
      <c r="K74" s="65">
        <v>0</v>
      </c>
      <c r="L74" s="64">
        <v>18</v>
      </c>
      <c r="M74" s="65">
        <v>0</v>
      </c>
      <c r="N74" s="64">
        <v>22</v>
      </c>
      <c r="O74" s="65">
        <v>0</v>
      </c>
    </row>
    <row r="75" spans="1:15" ht="15">
      <c r="A75" s="67" t="s">
        <v>77</v>
      </c>
      <c r="B75" s="51" t="s">
        <v>78</v>
      </c>
      <c r="C75" s="47">
        <v>955</v>
      </c>
      <c r="D75" s="37">
        <v>380.62</v>
      </c>
      <c r="E75" s="29" t="s">
        <v>22</v>
      </c>
      <c r="F75" s="45">
        <v>3</v>
      </c>
      <c r="G75" s="46">
        <v>0</v>
      </c>
      <c r="H75" s="45">
        <v>1</v>
      </c>
      <c r="I75" s="46">
        <v>0</v>
      </c>
      <c r="J75" s="45">
        <v>2</v>
      </c>
      <c r="K75" s="46">
        <v>0</v>
      </c>
      <c r="L75" s="45">
        <v>0</v>
      </c>
      <c r="M75" s="46">
        <v>0</v>
      </c>
      <c r="N75" s="45">
        <v>0</v>
      </c>
      <c r="O75" s="46">
        <v>0</v>
      </c>
    </row>
    <row r="76" spans="1:15" ht="15">
      <c r="A76" s="67" t="s">
        <v>79</v>
      </c>
      <c r="B76" s="51" t="s">
        <v>80</v>
      </c>
      <c r="C76" s="44">
        <v>900</v>
      </c>
      <c r="D76" s="37">
        <v>382.31</v>
      </c>
      <c r="E76" s="29" t="s">
        <v>22</v>
      </c>
      <c r="F76" s="45">
        <v>9</v>
      </c>
      <c r="G76" s="46">
        <v>0</v>
      </c>
      <c r="H76" s="45">
        <v>14</v>
      </c>
      <c r="I76" s="46">
        <v>0</v>
      </c>
      <c r="J76" s="45">
        <v>18</v>
      </c>
      <c r="K76" s="46">
        <v>0</v>
      </c>
      <c r="L76" s="45">
        <v>12</v>
      </c>
      <c r="M76" s="46">
        <v>4</v>
      </c>
      <c r="N76" s="45">
        <v>8</v>
      </c>
      <c r="O76" s="46">
        <v>0</v>
      </c>
    </row>
    <row r="77" spans="1:15" ht="15">
      <c r="A77" s="66" t="str">
        <f t="shared" ref="A77:B77" si="12">A76</f>
        <v>14-WT-074</v>
      </c>
      <c r="B77" s="37" t="str">
        <f t="shared" si="12"/>
        <v>Mink Brook</v>
      </c>
      <c r="C77" s="47">
        <v>899</v>
      </c>
      <c r="D77" s="37">
        <f>D76</f>
        <v>382.31</v>
      </c>
      <c r="E77" s="37" t="str">
        <f>E76</f>
        <v>5/20 - 6/20</v>
      </c>
      <c r="F77" s="45">
        <v>9</v>
      </c>
      <c r="G77" s="46">
        <v>0</v>
      </c>
      <c r="H77" s="45">
        <v>14</v>
      </c>
      <c r="I77" s="46">
        <v>0</v>
      </c>
      <c r="J77" s="45">
        <v>18</v>
      </c>
      <c r="K77" s="46">
        <v>0</v>
      </c>
      <c r="L77" s="45">
        <v>12</v>
      </c>
      <c r="M77" s="46">
        <v>4</v>
      </c>
      <c r="N77" s="45">
        <v>8</v>
      </c>
      <c r="O77" s="46">
        <v>0</v>
      </c>
    </row>
    <row r="78" spans="1:15" ht="15">
      <c r="A78" s="67" t="s">
        <v>81</v>
      </c>
      <c r="B78" s="43" t="s">
        <v>82</v>
      </c>
      <c r="C78" s="44">
        <v>807</v>
      </c>
      <c r="D78" s="37">
        <v>316.02</v>
      </c>
      <c r="E78" s="29" t="s">
        <v>22</v>
      </c>
      <c r="F78" s="45">
        <v>28</v>
      </c>
      <c r="G78" s="46">
        <v>0</v>
      </c>
      <c r="H78" s="45">
        <v>27</v>
      </c>
      <c r="I78" s="46">
        <v>0</v>
      </c>
      <c r="J78" s="45">
        <v>21</v>
      </c>
      <c r="K78" s="46">
        <v>0</v>
      </c>
      <c r="L78" s="45">
        <v>26</v>
      </c>
      <c r="M78" s="46">
        <v>0</v>
      </c>
      <c r="N78" s="45">
        <v>22</v>
      </c>
      <c r="O78" s="46">
        <v>0</v>
      </c>
    </row>
    <row r="79" spans="1:15" ht="15">
      <c r="A79" s="66" t="str">
        <f t="shared" ref="A79:B80" si="13">A78</f>
        <v>15-WI-003</v>
      </c>
      <c r="B79" s="37" t="str">
        <f t="shared" si="13"/>
        <v>Burnap's Island</v>
      </c>
      <c r="C79" s="47">
        <v>806</v>
      </c>
      <c r="D79" s="37">
        <f>D78</f>
        <v>316.02</v>
      </c>
      <c r="E79" s="37" t="str">
        <f>E78</f>
        <v>5/20 - 6/20</v>
      </c>
      <c r="F79" s="45">
        <v>30</v>
      </c>
      <c r="G79" s="46">
        <v>0</v>
      </c>
      <c r="H79" s="45">
        <v>28</v>
      </c>
      <c r="I79" s="46">
        <v>0</v>
      </c>
      <c r="J79" s="45">
        <v>24</v>
      </c>
      <c r="K79" s="46">
        <v>0</v>
      </c>
      <c r="L79" s="45">
        <v>27</v>
      </c>
      <c r="M79" s="46">
        <v>0</v>
      </c>
      <c r="N79" s="45">
        <v>25</v>
      </c>
      <c r="O79" s="46">
        <v>0</v>
      </c>
    </row>
    <row r="80" spans="1:15" ht="15">
      <c r="A80" s="66" t="str">
        <f t="shared" si="13"/>
        <v>15-WI-003</v>
      </c>
      <c r="B80" s="37" t="str">
        <f t="shared" si="13"/>
        <v>Burnap's Island</v>
      </c>
      <c r="C80" s="44">
        <v>805</v>
      </c>
      <c r="D80" s="37">
        <f>D79</f>
        <v>316.02</v>
      </c>
      <c r="E80" s="37" t="str">
        <f>E79</f>
        <v>5/20 - 6/20</v>
      </c>
      <c r="F80" s="45">
        <v>30</v>
      </c>
      <c r="G80" s="46">
        <v>0</v>
      </c>
      <c r="H80" s="45">
        <v>28</v>
      </c>
      <c r="I80" s="46">
        <v>0</v>
      </c>
      <c r="J80" s="45">
        <v>24</v>
      </c>
      <c r="K80" s="46">
        <v>0</v>
      </c>
      <c r="L80" s="45">
        <v>28</v>
      </c>
      <c r="M80" s="46">
        <v>0</v>
      </c>
      <c r="N80" s="45">
        <v>26</v>
      </c>
      <c r="O80" s="46">
        <v>0</v>
      </c>
    </row>
    <row r="81" spans="1:15" ht="15">
      <c r="A81" s="67" t="s">
        <v>53</v>
      </c>
      <c r="B81" s="43" t="s">
        <v>54</v>
      </c>
      <c r="C81" s="47">
        <v>770</v>
      </c>
      <c r="D81" s="37">
        <v>304.83</v>
      </c>
      <c r="E81" s="29" t="s">
        <v>22</v>
      </c>
      <c r="F81" s="45">
        <v>32</v>
      </c>
      <c r="G81" s="46">
        <v>0</v>
      </c>
      <c r="H81" s="45">
        <v>29</v>
      </c>
      <c r="I81" s="46">
        <v>0</v>
      </c>
      <c r="J81" s="45">
        <v>29</v>
      </c>
      <c r="K81" s="46">
        <v>0</v>
      </c>
      <c r="L81" s="45">
        <v>29</v>
      </c>
      <c r="M81" s="46">
        <v>0</v>
      </c>
      <c r="N81" s="45">
        <v>29</v>
      </c>
      <c r="O81" s="46">
        <v>0</v>
      </c>
    </row>
    <row r="82" spans="1:15" ht="15">
      <c r="A82" s="67" t="s">
        <v>55</v>
      </c>
      <c r="B82" s="43" t="s">
        <v>56</v>
      </c>
      <c r="C82" s="47">
        <v>750</v>
      </c>
      <c r="D82" s="37">
        <v>299.35000000000002</v>
      </c>
      <c r="E82" s="29" t="s">
        <v>22</v>
      </c>
      <c r="F82" s="45">
        <v>7</v>
      </c>
      <c r="G82" s="46">
        <v>0</v>
      </c>
      <c r="H82" s="45">
        <v>10</v>
      </c>
      <c r="I82" s="46">
        <v>0</v>
      </c>
      <c r="J82" s="45">
        <v>0</v>
      </c>
      <c r="K82" s="46">
        <v>0</v>
      </c>
      <c r="L82" s="45">
        <v>6</v>
      </c>
      <c r="M82" s="46">
        <v>0</v>
      </c>
      <c r="N82" s="45">
        <v>5</v>
      </c>
      <c r="O82" s="46">
        <v>0</v>
      </c>
    </row>
    <row r="83" spans="1:15" ht="15">
      <c r="A83" s="66" t="str">
        <f t="shared" ref="A83:B84" si="14">A82</f>
        <v>15-WI-005</v>
      </c>
      <c r="B83" s="37" t="str">
        <f t="shared" si="14"/>
        <v>Hart Island</v>
      </c>
      <c r="C83" s="44">
        <v>749</v>
      </c>
      <c r="D83" s="37">
        <f>D82</f>
        <v>299.35000000000002</v>
      </c>
      <c r="E83" s="37" t="str">
        <f>E82</f>
        <v>5/20 - 6/20</v>
      </c>
      <c r="F83" s="45">
        <v>19</v>
      </c>
      <c r="G83" s="46">
        <v>0</v>
      </c>
      <c r="H83" s="45">
        <v>16</v>
      </c>
      <c r="I83" s="46">
        <v>0</v>
      </c>
      <c r="J83" s="45">
        <v>0</v>
      </c>
      <c r="K83" s="46">
        <v>0</v>
      </c>
      <c r="L83" s="45">
        <v>10</v>
      </c>
      <c r="M83" s="46">
        <v>0</v>
      </c>
      <c r="N83" s="45">
        <v>6</v>
      </c>
      <c r="O83" s="46">
        <v>0</v>
      </c>
    </row>
    <row r="84" spans="1:15" ht="15">
      <c r="A84" s="66" t="str">
        <f t="shared" si="14"/>
        <v>15-WI-005</v>
      </c>
      <c r="B84" s="37" t="str">
        <f t="shared" si="14"/>
        <v>Hart Island</v>
      </c>
      <c r="C84" s="44">
        <v>748</v>
      </c>
      <c r="D84" s="37">
        <f>D83</f>
        <v>299.35000000000002</v>
      </c>
      <c r="E84" s="37" t="str">
        <f>E83</f>
        <v>5/20 - 6/20</v>
      </c>
      <c r="F84" s="45">
        <v>20</v>
      </c>
      <c r="G84" s="46">
        <v>0</v>
      </c>
      <c r="H84" s="45">
        <v>16</v>
      </c>
      <c r="I84" s="46">
        <v>0</v>
      </c>
      <c r="J84" s="45">
        <v>0</v>
      </c>
      <c r="K84" s="46">
        <v>0</v>
      </c>
      <c r="L84" s="45">
        <v>11</v>
      </c>
      <c r="M84" s="46">
        <v>0</v>
      </c>
      <c r="N84" s="45">
        <v>7</v>
      </c>
      <c r="O84" s="46">
        <v>0</v>
      </c>
    </row>
    <row r="85" spans="1:15" ht="15">
      <c r="A85" s="67" t="s">
        <v>58</v>
      </c>
      <c r="B85" s="43" t="s">
        <v>59</v>
      </c>
      <c r="C85" s="44">
        <v>709</v>
      </c>
      <c r="D85" s="37">
        <v>295</v>
      </c>
      <c r="E85" s="29" t="s">
        <v>22</v>
      </c>
      <c r="F85" s="45">
        <v>32</v>
      </c>
      <c r="G85" s="46">
        <v>0</v>
      </c>
      <c r="H85" s="45">
        <v>28</v>
      </c>
      <c r="I85" s="46">
        <v>0</v>
      </c>
      <c r="J85" s="45">
        <v>27</v>
      </c>
      <c r="K85" s="46">
        <v>0</v>
      </c>
      <c r="L85" s="45">
        <v>28</v>
      </c>
      <c r="M85" s="46">
        <v>0</v>
      </c>
      <c r="N85" s="45">
        <v>28</v>
      </c>
      <c r="O85" s="46">
        <v>0</v>
      </c>
    </row>
    <row r="86" spans="1:15" ht="15">
      <c r="A86" s="66" t="str">
        <f t="shared" ref="A86:B90" si="15">A85</f>
        <v>15-WI-007</v>
      </c>
      <c r="B86" s="37" t="str">
        <f t="shared" si="15"/>
        <v>Chase Island</v>
      </c>
      <c r="C86" s="44">
        <v>708</v>
      </c>
      <c r="D86" s="37">
        <f t="shared" ref="D86:E90" si="16">D85</f>
        <v>295</v>
      </c>
      <c r="E86" s="37" t="str">
        <f t="shared" si="16"/>
        <v>5/20 - 6/20</v>
      </c>
      <c r="F86" s="45">
        <v>32</v>
      </c>
      <c r="G86" s="46">
        <v>2</v>
      </c>
      <c r="H86" s="45">
        <v>28</v>
      </c>
      <c r="I86" s="46">
        <v>3</v>
      </c>
      <c r="J86" s="45">
        <v>28</v>
      </c>
      <c r="K86" s="46">
        <v>13</v>
      </c>
      <c r="L86" s="45">
        <v>28</v>
      </c>
      <c r="M86" s="46">
        <v>5</v>
      </c>
      <c r="N86" s="45">
        <v>29</v>
      </c>
      <c r="O86" s="46">
        <v>7</v>
      </c>
    </row>
    <row r="87" spans="1:15" ht="15">
      <c r="A87" s="66" t="str">
        <f t="shared" si="15"/>
        <v>15-WI-007</v>
      </c>
      <c r="B87" s="37" t="str">
        <f t="shared" si="15"/>
        <v>Chase Island</v>
      </c>
      <c r="C87" s="44">
        <v>707</v>
      </c>
      <c r="D87" s="37">
        <f t="shared" si="16"/>
        <v>295</v>
      </c>
      <c r="E87" s="37" t="str">
        <f t="shared" si="16"/>
        <v>5/20 - 6/20</v>
      </c>
      <c r="F87" s="45">
        <v>32</v>
      </c>
      <c r="G87" s="46">
        <v>2</v>
      </c>
      <c r="H87" s="45">
        <v>28</v>
      </c>
      <c r="I87" s="46">
        <v>3</v>
      </c>
      <c r="J87" s="45">
        <v>29</v>
      </c>
      <c r="K87" s="46">
        <v>14</v>
      </c>
      <c r="L87" s="45">
        <v>28</v>
      </c>
      <c r="M87" s="46">
        <v>5</v>
      </c>
      <c r="N87" s="45">
        <v>29</v>
      </c>
      <c r="O87" s="46">
        <v>7</v>
      </c>
    </row>
    <row r="88" spans="1:15" ht="15">
      <c r="A88" s="66" t="str">
        <f t="shared" si="15"/>
        <v>15-WI-007</v>
      </c>
      <c r="B88" s="37" t="str">
        <f t="shared" si="15"/>
        <v>Chase Island</v>
      </c>
      <c r="C88" s="47">
        <v>706</v>
      </c>
      <c r="D88" s="37">
        <f t="shared" si="16"/>
        <v>295</v>
      </c>
      <c r="E88" s="37" t="str">
        <f t="shared" si="16"/>
        <v>5/20 - 6/20</v>
      </c>
      <c r="F88" s="45">
        <v>32</v>
      </c>
      <c r="G88" s="46">
        <v>2</v>
      </c>
      <c r="H88" s="45">
        <v>28</v>
      </c>
      <c r="I88" s="46">
        <v>3</v>
      </c>
      <c r="J88" s="45">
        <v>29</v>
      </c>
      <c r="K88" s="46">
        <v>14</v>
      </c>
      <c r="L88" s="45">
        <v>28</v>
      </c>
      <c r="M88" s="46">
        <v>5</v>
      </c>
      <c r="N88" s="45">
        <v>29</v>
      </c>
      <c r="O88" s="46">
        <v>7</v>
      </c>
    </row>
    <row r="89" spans="1:15" ht="15">
      <c r="A89" s="66" t="str">
        <f t="shared" si="15"/>
        <v>15-WI-007</v>
      </c>
      <c r="B89" s="37" t="str">
        <f t="shared" si="15"/>
        <v>Chase Island</v>
      </c>
      <c r="C89" s="44">
        <v>705</v>
      </c>
      <c r="D89" s="37">
        <f t="shared" si="16"/>
        <v>295</v>
      </c>
      <c r="E89" s="37" t="str">
        <f t="shared" si="16"/>
        <v>5/20 - 6/20</v>
      </c>
      <c r="F89" s="45">
        <v>32</v>
      </c>
      <c r="G89" s="46">
        <v>2</v>
      </c>
      <c r="H89" s="45">
        <v>29</v>
      </c>
      <c r="I89" s="46">
        <v>4</v>
      </c>
      <c r="J89" s="45">
        <v>29</v>
      </c>
      <c r="K89" s="46">
        <v>14</v>
      </c>
      <c r="L89" s="45">
        <v>28</v>
      </c>
      <c r="M89" s="46">
        <v>5</v>
      </c>
      <c r="N89" s="45">
        <v>29</v>
      </c>
      <c r="O89" s="46">
        <v>7</v>
      </c>
    </row>
    <row r="90" spans="1:15" ht="15">
      <c r="A90" s="66" t="str">
        <f t="shared" si="15"/>
        <v>15-WI-007</v>
      </c>
      <c r="B90" s="37" t="str">
        <f t="shared" si="15"/>
        <v>Chase Island</v>
      </c>
      <c r="C90" s="44">
        <v>704</v>
      </c>
      <c r="D90" s="37">
        <f t="shared" si="16"/>
        <v>295</v>
      </c>
      <c r="E90" s="37" t="str">
        <f t="shared" si="16"/>
        <v>5/20 - 6/20</v>
      </c>
      <c r="F90" s="45">
        <v>32</v>
      </c>
      <c r="G90" s="46">
        <v>2</v>
      </c>
      <c r="H90" s="45">
        <v>29</v>
      </c>
      <c r="I90" s="46">
        <v>4</v>
      </c>
      <c r="J90" s="45">
        <v>29</v>
      </c>
      <c r="K90" s="46">
        <v>14</v>
      </c>
      <c r="L90" s="45">
        <v>28</v>
      </c>
      <c r="M90" s="46">
        <v>5</v>
      </c>
      <c r="N90" s="45">
        <v>29</v>
      </c>
      <c r="O90" s="46">
        <v>7</v>
      </c>
    </row>
    <row r="91" spans="1:15" ht="15">
      <c r="A91" s="67" t="s">
        <v>83</v>
      </c>
      <c r="B91" s="51" t="s">
        <v>84</v>
      </c>
      <c r="C91" s="47">
        <v>666</v>
      </c>
      <c r="D91" s="37">
        <v>290.33</v>
      </c>
      <c r="E91" s="29" t="s">
        <v>22</v>
      </c>
      <c r="F91" s="45">
        <v>15</v>
      </c>
      <c r="G91" s="46">
        <v>0</v>
      </c>
      <c r="H91" s="45">
        <v>6</v>
      </c>
      <c r="I91" s="46">
        <v>0</v>
      </c>
      <c r="J91" s="45">
        <v>0</v>
      </c>
      <c r="K91" s="46">
        <v>0</v>
      </c>
      <c r="L91" s="45">
        <v>12</v>
      </c>
      <c r="M91" s="46">
        <v>0</v>
      </c>
      <c r="N91" s="45">
        <v>3</v>
      </c>
      <c r="O91" s="46">
        <v>0</v>
      </c>
    </row>
    <row r="92" spans="1:15" ht="15">
      <c r="A92" s="67" t="s">
        <v>85</v>
      </c>
      <c r="B92" s="51" t="s">
        <v>86</v>
      </c>
      <c r="C92" s="44">
        <v>634</v>
      </c>
      <c r="D92" s="37">
        <v>288.67</v>
      </c>
      <c r="E92" s="29" t="s">
        <v>22</v>
      </c>
      <c r="F92" s="45">
        <v>0</v>
      </c>
      <c r="G92" s="46">
        <v>0</v>
      </c>
      <c r="H92" s="45">
        <v>0</v>
      </c>
      <c r="I92" s="46">
        <v>0</v>
      </c>
      <c r="J92" s="45">
        <v>0</v>
      </c>
      <c r="K92" s="46">
        <v>0</v>
      </c>
      <c r="L92" s="45">
        <v>0</v>
      </c>
      <c r="M92" s="46">
        <v>0</v>
      </c>
      <c r="N92" s="45">
        <v>0</v>
      </c>
      <c r="O92" s="46">
        <v>0</v>
      </c>
    </row>
    <row r="93" spans="1:15" ht="15">
      <c r="A93" s="66" t="str">
        <f t="shared" ref="A93:B96" si="17">A92</f>
        <v>14-BT-001</v>
      </c>
      <c r="B93" s="37" t="str">
        <f t="shared" si="17"/>
        <v>Jarvis Island</v>
      </c>
      <c r="C93" s="47">
        <v>633</v>
      </c>
      <c r="D93" s="37">
        <f t="shared" ref="D93:E96" si="18">D92</f>
        <v>288.67</v>
      </c>
      <c r="E93" s="37" t="str">
        <f t="shared" si="18"/>
        <v>5/20 - 6/20</v>
      </c>
      <c r="F93" s="45">
        <v>0</v>
      </c>
      <c r="G93" s="46">
        <v>0</v>
      </c>
      <c r="H93" s="45">
        <v>0</v>
      </c>
      <c r="I93" s="46">
        <v>0</v>
      </c>
      <c r="J93" s="45">
        <v>0</v>
      </c>
      <c r="K93" s="46">
        <v>0</v>
      </c>
      <c r="L93" s="45">
        <v>0</v>
      </c>
      <c r="M93" s="46">
        <v>0</v>
      </c>
      <c r="N93" s="45">
        <v>0</v>
      </c>
      <c r="O93" s="46">
        <v>0</v>
      </c>
    </row>
    <row r="94" spans="1:15" ht="15">
      <c r="A94" s="66" t="str">
        <f t="shared" si="17"/>
        <v>14-BT-001</v>
      </c>
      <c r="B94" s="37" t="str">
        <f t="shared" si="17"/>
        <v>Jarvis Island</v>
      </c>
      <c r="C94" s="44">
        <v>632</v>
      </c>
      <c r="D94" s="37">
        <f t="shared" si="18"/>
        <v>288.67</v>
      </c>
      <c r="E94" s="37" t="str">
        <f t="shared" si="18"/>
        <v>5/20 - 6/20</v>
      </c>
      <c r="F94" s="45">
        <v>0</v>
      </c>
      <c r="G94" s="46">
        <v>0</v>
      </c>
      <c r="H94" s="45">
        <v>0</v>
      </c>
      <c r="I94" s="46">
        <v>0</v>
      </c>
      <c r="J94" s="45">
        <v>0</v>
      </c>
      <c r="K94" s="46">
        <v>0</v>
      </c>
      <c r="L94" s="45">
        <v>0</v>
      </c>
      <c r="M94" s="46">
        <v>0</v>
      </c>
      <c r="N94" s="45">
        <v>0</v>
      </c>
      <c r="O94" s="46">
        <v>0</v>
      </c>
    </row>
    <row r="95" spans="1:15" ht="15">
      <c r="A95" s="66" t="str">
        <f t="shared" si="17"/>
        <v>14-BT-001</v>
      </c>
      <c r="B95" s="37" t="str">
        <f t="shared" si="17"/>
        <v>Jarvis Island</v>
      </c>
      <c r="C95" s="44">
        <v>631</v>
      </c>
      <c r="D95" s="37">
        <f t="shared" si="18"/>
        <v>288.67</v>
      </c>
      <c r="E95" s="37" t="str">
        <f t="shared" si="18"/>
        <v>5/20 - 6/20</v>
      </c>
      <c r="F95" s="45">
        <v>0</v>
      </c>
      <c r="G95" s="46">
        <v>0</v>
      </c>
      <c r="H95" s="45">
        <v>0</v>
      </c>
      <c r="I95" s="46">
        <v>0</v>
      </c>
      <c r="J95" s="45">
        <v>0</v>
      </c>
      <c r="K95" s="46">
        <v>0</v>
      </c>
      <c r="L95" s="45">
        <v>0</v>
      </c>
      <c r="M95" s="46">
        <v>0</v>
      </c>
      <c r="N95" s="45">
        <v>0</v>
      </c>
      <c r="O95" s="46">
        <v>0</v>
      </c>
    </row>
    <row r="96" spans="1:15" ht="15">
      <c r="A96" s="66" t="str">
        <f t="shared" si="17"/>
        <v>14-BT-001</v>
      </c>
      <c r="B96" s="37" t="str">
        <f t="shared" si="17"/>
        <v>Jarvis Island</v>
      </c>
      <c r="C96" s="44">
        <v>630</v>
      </c>
      <c r="D96" s="37">
        <f t="shared" si="18"/>
        <v>288.67</v>
      </c>
      <c r="E96" s="37" t="str">
        <f t="shared" si="18"/>
        <v>5/20 - 6/20</v>
      </c>
      <c r="F96" s="45">
        <v>0</v>
      </c>
      <c r="G96" s="46">
        <v>0</v>
      </c>
      <c r="H96" s="45">
        <v>0</v>
      </c>
      <c r="I96" s="46">
        <v>0</v>
      </c>
      <c r="J96" s="45">
        <v>0</v>
      </c>
      <c r="K96" s="46">
        <v>0</v>
      </c>
      <c r="L96" s="45">
        <v>0</v>
      </c>
      <c r="M96" s="46">
        <v>0</v>
      </c>
      <c r="N96" s="45">
        <v>0</v>
      </c>
      <c r="O96" s="46">
        <v>0</v>
      </c>
    </row>
    <row r="97" spans="1:15" ht="15">
      <c r="A97" s="67" t="s">
        <v>63</v>
      </c>
      <c r="B97" s="51" t="s">
        <v>64</v>
      </c>
      <c r="C97" s="47">
        <v>571</v>
      </c>
      <c r="D97" s="37">
        <v>288.95</v>
      </c>
      <c r="E97" s="29" t="s">
        <v>22</v>
      </c>
      <c r="F97" s="45">
        <v>3</v>
      </c>
      <c r="G97" s="46">
        <v>0</v>
      </c>
      <c r="H97" s="45">
        <v>3</v>
      </c>
      <c r="I97" s="46">
        <v>0</v>
      </c>
      <c r="J97" s="45">
        <v>0</v>
      </c>
      <c r="K97" s="46">
        <v>0</v>
      </c>
      <c r="L97" s="45">
        <v>4</v>
      </c>
      <c r="M97" s="46">
        <v>0</v>
      </c>
      <c r="N97" s="45">
        <v>1</v>
      </c>
      <c r="O97" s="46">
        <v>0</v>
      </c>
    </row>
    <row r="98" spans="1:15" ht="15">
      <c r="A98" s="67" t="s">
        <v>65</v>
      </c>
      <c r="B98" s="51" t="s">
        <v>66</v>
      </c>
      <c r="C98" s="47">
        <v>534</v>
      </c>
      <c r="D98" s="37">
        <v>289.77</v>
      </c>
      <c r="E98" s="29" t="s">
        <v>22</v>
      </c>
      <c r="F98" s="45">
        <v>28</v>
      </c>
      <c r="G98" s="46">
        <v>0</v>
      </c>
      <c r="H98" s="45">
        <v>23</v>
      </c>
      <c r="I98" s="46">
        <v>0</v>
      </c>
      <c r="J98" s="45">
        <v>14</v>
      </c>
      <c r="K98" s="46">
        <v>0</v>
      </c>
      <c r="L98" s="45">
        <v>21</v>
      </c>
      <c r="M98" s="46">
        <v>0</v>
      </c>
      <c r="N98" s="45">
        <v>21</v>
      </c>
      <c r="O98" s="46">
        <v>0</v>
      </c>
    </row>
    <row r="99" spans="1:15" ht="15">
      <c r="A99" s="67" t="s">
        <v>67</v>
      </c>
      <c r="B99" s="43" t="s">
        <v>68</v>
      </c>
      <c r="C99" s="50">
        <v>497</v>
      </c>
      <c r="D99" s="49">
        <v>224.2</v>
      </c>
      <c r="E99" s="29" t="s">
        <v>22</v>
      </c>
      <c r="F99" s="45">
        <v>17</v>
      </c>
      <c r="G99" s="46">
        <v>0</v>
      </c>
      <c r="H99" s="45">
        <v>11</v>
      </c>
      <c r="I99" s="46">
        <v>0</v>
      </c>
      <c r="J99" s="45">
        <v>1</v>
      </c>
      <c r="K99" s="46">
        <v>0</v>
      </c>
      <c r="L99" s="45">
        <v>15</v>
      </c>
      <c r="M99" s="46">
        <v>0</v>
      </c>
      <c r="N99" s="45">
        <v>8</v>
      </c>
      <c r="O99" s="46">
        <v>0</v>
      </c>
    </row>
    <row r="100" spans="1:15" ht="15">
      <c r="A100" s="67" t="s">
        <v>87</v>
      </c>
      <c r="B100" s="43" t="s">
        <v>88</v>
      </c>
      <c r="C100" s="48">
        <v>448</v>
      </c>
      <c r="D100" s="49">
        <v>219.98</v>
      </c>
      <c r="E100" s="29" t="s">
        <v>22</v>
      </c>
      <c r="F100" s="45">
        <v>20</v>
      </c>
      <c r="G100" s="46">
        <v>0</v>
      </c>
      <c r="H100" s="45">
        <v>15</v>
      </c>
      <c r="I100" s="46">
        <v>0</v>
      </c>
      <c r="J100" s="45">
        <v>0</v>
      </c>
      <c r="K100" s="46">
        <v>0</v>
      </c>
      <c r="L100" s="45">
        <v>13</v>
      </c>
      <c r="M100" s="46">
        <v>1</v>
      </c>
      <c r="N100" s="45">
        <v>10</v>
      </c>
      <c r="O100" s="46">
        <v>0</v>
      </c>
    </row>
    <row r="101" spans="1:15" ht="15">
      <c r="A101" s="66" t="str">
        <f t="shared" ref="A101:B101" si="19">A100</f>
        <v>15-BI-002</v>
      </c>
      <c r="B101" s="37" t="str">
        <f t="shared" si="19"/>
        <v>unnamed island</v>
      </c>
      <c r="C101" s="50">
        <v>447</v>
      </c>
      <c r="D101" s="37">
        <f>D100</f>
        <v>219.98</v>
      </c>
      <c r="E101" s="37" t="str">
        <f>E100</f>
        <v>5/20 - 6/20</v>
      </c>
      <c r="F101" s="45">
        <v>27</v>
      </c>
      <c r="G101" s="46">
        <v>0</v>
      </c>
      <c r="H101" s="45">
        <v>17</v>
      </c>
      <c r="I101" s="46">
        <v>0</v>
      </c>
      <c r="J101" s="45">
        <v>5</v>
      </c>
      <c r="K101" s="46">
        <v>0</v>
      </c>
      <c r="L101" s="45">
        <v>18</v>
      </c>
      <c r="M101" s="46">
        <v>1</v>
      </c>
      <c r="N101" s="45">
        <v>16</v>
      </c>
      <c r="O101" s="46">
        <v>0</v>
      </c>
    </row>
    <row r="102" spans="1:15" ht="15">
      <c r="A102" s="67" t="s">
        <v>69</v>
      </c>
      <c r="B102" s="43" t="s">
        <v>70</v>
      </c>
      <c r="C102" s="50">
        <v>436</v>
      </c>
      <c r="D102" s="49">
        <v>217.89</v>
      </c>
      <c r="E102" s="29" t="s">
        <v>22</v>
      </c>
      <c r="F102" s="45">
        <v>0</v>
      </c>
      <c r="G102" s="46">
        <v>0</v>
      </c>
      <c r="H102" s="45">
        <v>0</v>
      </c>
      <c r="I102" s="46">
        <v>0</v>
      </c>
      <c r="J102" s="45">
        <v>0</v>
      </c>
      <c r="K102" s="46">
        <v>0</v>
      </c>
      <c r="L102" s="45">
        <v>0</v>
      </c>
      <c r="M102" s="46">
        <v>0</v>
      </c>
      <c r="N102" s="45">
        <v>0</v>
      </c>
      <c r="O102" s="46">
        <v>0</v>
      </c>
    </row>
    <row r="103" spans="1:15" ht="15">
      <c r="A103" s="67" t="s">
        <v>89</v>
      </c>
      <c r="B103" s="51" t="s">
        <v>90</v>
      </c>
      <c r="C103" s="50">
        <v>397</v>
      </c>
      <c r="D103" s="49">
        <v>218.28</v>
      </c>
      <c r="E103" s="29" t="s">
        <v>22</v>
      </c>
      <c r="F103" s="45">
        <v>0</v>
      </c>
      <c r="G103" s="46">
        <v>0</v>
      </c>
      <c r="H103" s="45">
        <v>0</v>
      </c>
      <c r="I103" s="46">
        <v>0</v>
      </c>
      <c r="J103" s="45">
        <v>0</v>
      </c>
      <c r="K103" s="46">
        <v>0</v>
      </c>
      <c r="L103" s="45">
        <v>0</v>
      </c>
      <c r="M103" s="46">
        <v>0</v>
      </c>
      <c r="N103" s="45">
        <v>0</v>
      </c>
      <c r="O103" s="46">
        <v>0</v>
      </c>
    </row>
    <row r="104" spans="1:15" ht="15">
      <c r="A104" s="67" t="s">
        <v>91</v>
      </c>
      <c r="B104" s="51" t="s">
        <v>92</v>
      </c>
      <c r="C104" s="50">
        <v>387</v>
      </c>
      <c r="D104" s="49">
        <v>217.32</v>
      </c>
      <c r="E104" s="29" t="s">
        <v>22</v>
      </c>
      <c r="F104" s="45">
        <v>0</v>
      </c>
      <c r="G104" s="46">
        <v>0</v>
      </c>
      <c r="H104" s="45">
        <v>0</v>
      </c>
      <c r="I104" s="46">
        <v>0</v>
      </c>
      <c r="J104" s="45">
        <v>0</v>
      </c>
      <c r="K104" s="46">
        <v>0</v>
      </c>
      <c r="L104" s="45">
        <v>0</v>
      </c>
      <c r="M104" s="46">
        <v>0</v>
      </c>
      <c r="N104" s="45">
        <v>0</v>
      </c>
      <c r="O104" s="46">
        <v>0</v>
      </c>
    </row>
    <row r="105" spans="1:15" ht="15">
      <c r="A105" s="68" t="s">
        <v>71</v>
      </c>
      <c r="B105" s="69" t="s">
        <v>72</v>
      </c>
      <c r="C105" s="70" t="s">
        <v>73</v>
      </c>
      <c r="D105" s="71">
        <v>181.96</v>
      </c>
      <c r="E105" s="22" t="s">
        <v>22</v>
      </c>
      <c r="F105" s="52">
        <v>25</v>
      </c>
      <c r="G105" s="53">
        <v>0</v>
      </c>
      <c r="H105" s="52">
        <v>15</v>
      </c>
      <c r="I105" s="53">
        <v>0</v>
      </c>
      <c r="J105" s="52">
        <v>9</v>
      </c>
      <c r="K105" s="53">
        <v>0</v>
      </c>
      <c r="L105" s="52">
        <v>19</v>
      </c>
      <c r="M105" s="53">
        <v>0</v>
      </c>
      <c r="N105" s="52">
        <v>15</v>
      </c>
      <c r="O105" s="53">
        <v>0</v>
      </c>
    </row>
    <row r="106" spans="1:15" ht="15">
      <c r="F106" s="45"/>
      <c r="G106" s="46"/>
      <c r="H106" s="45"/>
      <c r="I106" s="46"/>
      <c r="J106" s="45"/>
      <c r="K106" s="46"/>
      <c r="L106" s="45"/>
      <c r="M106" s="46"/>
      <c r="N106" s="45"/>
      <c r="O106" s="46"/>
    </row>
    <row r="107" spans="1:15">
      <c r="A107" s="24" t="s">
        <v>93</v>
      </c>
      <c r="F107" s="102">
        <v>1992</v>
      </c>
      <c r="G107" s="103"/>
      <c r="H107" s="102">
        <v>1994</v>
      </c>
      <c r="I107" s="103"/>
      <c r="J107" s="102">
        <v>1989</v>
      </c>
      <c r="K107" s="103"/>
      <c r="L107" s="102">
        <v>2007</v>
      </c>
      <c r="M107" s="103"/>
      <c r="N107" s="102">
        <v>1990</v>
      </c>
      <c r="O107" s="103"/>
    </row>
    <row r="108" spans="1:15" ht="51">
      <c r="A108" s="32" t="s">
        <v>25</v>
      </c>
      <c r="B108" s="33" t="s">
        <v>26</v>
      </c>
      <c r="C108" s="34" t="s">
        <v>27</v>
      </c>
      <c r="D108" s="85" t="s">
        <v>100</v>
      </c>
      <c r="E108" s="35" t="s">
        <v>28</v>
      </c>
      <c r="F108" s="31" t="s">
        <v>29</v>
      </c>
      <c r="G108" s="30" t="s">
        <v>30</v>
      </c>
      <c r="H108" s="36" t="s">
        <v>29</v>
      </c>
      <c r="I108" s="30" t="s">
        <v>30</v>
      </c>
      <c r="J108" s="36" t="s">
        <v>29</v>
      </c>
      <c r="K108" s="30" t="s">
        <v>30</v>
      </c>
      <c r="L108" s="36" t="s">
        <v>29</v>
      </c>
      <c r="M108" s="30" t="s">
        <v>30</v>
      </c>
      <c r="N108" s="36" t="s">
        <v>29</v>
      </c>
      <c r="O108" s="30" t="s">
        <v>30</v>
      </c>
    </row>
    <row r="109" spans="1:15" ht="15">
      <c r="A109" s="59" t="s">
        <v>94</v>
      </c>
      <c r="B109" s="60" t="s">
        <v>95</v>
      </c>
      <c r="C109" s="80">
        <v>478</v>
      </c>
      <c r="D109" s="76">
        <v>225.5</v>
      </c>
      <c r="E109" s="9" t="s">
        <v>8</v>
      </c>
      <c r="F109" s="45">
        <v>1</v>
      </c>
      <c r="G109" s="46">
        <v>1</v>
      </c>
      <c r="H109" s="45">
        <v>0</v>
      </c>
      <c r="I109" s="46">
        <v>0</v>
      </c>
      <c r="J109" s="45">
        <v>0</v>
      </c>
      <c r="K109" s="46">
        <v>0</v>
      </c>
      <c r="L109" s="45">
        <v>0</v>
      </c>
      <c r="M109" s="46">
        <v>0</v>
      </c>
      <c r="N109" s="45">
        <v>1</v>
      </c>
      <c r="O109" s="46">
        <v>0</v>
      </c>
    </row>
    <row r="110" spans="1:15" ht="15">
      <c r="A110" s="81" t="str">
        <f t="shared" ref="A110:B110" si="20">A109</f>
        <v>15-BR-007</v>
      </c>
      <c r="B110" s="82" t="str">
        <f t="shared" si="20"/>
        <v>Cold River</v>
      </c>
      <c r="C110" s="83">
        <v>477</v>
      </c>
      <c r="D110" s="71">
        <v>225.5</v>
      </c>
      <c r="E110" s="84" t="str">
        <f>E109</f>
        <v>4/15 - 5/10</v>
      </c>
      <c r="F110" s="52">
        <v>1</v>
      </c>
      <c r="G110" s="53">
        <v>1</v>
      </c>
      <c r="H110" s="52">
        <v>0</v>
      </c>
      <c r="I110" s="53">
        <v>0</v>
      </c>
      <c r="J110" s="52">
        <v>0</v>
      </c>
      <c r="K110" s="53">
        <v>0</v>
      </c>
      <c r="L110" s="52">
        <v>0</v>
      </c>
      <c r="M110" s="53">
        <v>0</v>
      </c>
      <c r="N110" s="52">
        <v>1</v>
      </c>
      <c r="O110" s="53">
        <v>0</v>
      </c>
    </row>
  </sheetData>
  <mergeCells count="25">
    <mergeCell ref="F107:G107"/>
    <mergeCell ref="H107:I107"/>
    <mergeCell ref="J107:K107"/>
    <mergeCell ref="L107:M107"/>
    <mergeCell ref="N107:O107"/>
    <mergeCell ref="F51:G51"/>
    <mergeCell ref="H51:I51"/>
    <mergeCell ref="J51:K51"/>
    <mergeCell ref="L51:M51"/>
    <mergeCell ref="N51:O51"/>
    <mergeCell ref="F72:G72"/>
    <mergeCell ref="H72:I72"/>
    <mergeCell ref="J72:K72"/>
    <mergeCell ref="L72:M72"/>
    <mergeCell ref="N72:O72"/>
    <mergeCell ref="F12:G12"/>
    <mergeCell ref="H12:I12"/>
    <mergeCell ref="J12:K12"/>
    <mergeCell ref="L12:M12"/>
    <mergeCell ref="N12:O12"/>
    <mergeCell ref="F35:G35"/>
    <mergeCell ref="H35:I35"/>
    <mergeCell ref="J35:K35"/>
    <mergeCell ref="L35:M35"/>
    <mergeCell ref="N35:O35"/>
  </mergeCells>
  <pageMargins left="0.7" right="0.7" top="0.75" bottom="0.75" header="0.3" footer="0.3"/>
  <pageSetup scale="70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REV #2 Ops criteria-MIN elev</vt:lpstr>
      <vt:lpstr>REV #2 Ops criteria-MED elev</vt:lpstr>
      <vt:lpstr>REV #2 Ops criteria-MAX elev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Allen</dc:creator>
  <cp:lastModifiedBy>lawa130008</cp:lastModifiedBy>
  <dcterms:created xsi:type="dcterms:W3CDTF">2016-06-09T16:19:33Z</dcterms:created>
  <dcterms:modified xsi:type="dcterms:W3CDTF">2016-06-14T21:33:09Z</dcterms:modified>
</cp:coreProperties>
</file>